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944" documentId="120_S{2AC9BD13-BADA-5192-A53E-5A8FF88502F6}" xr6:coauthVersionLast="47" xr6:coauthVersionMax="47" xr10:uidLastSave="{05CFDAD2-95A2-4C33-BA5B-396D2C54ED55}"/>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4" l="1"/>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4" i="2"/>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38" i="1"/>
  <c r="G38" i="1"/>
  <c r="I38" i="1"/>
  <c r="J38" i="1"/>
  <c r="L38" i="1"/>
  <c r="B39" i="1"/>
  <c r="G39" i="1"/>
  <c r="I39" i="1"/>
  <c r="J39" i="1"/>
  <c r="L39" i="1"/>
  <c r="B40" i="1"/>
  <c r="G40" i="1"/>
  <c r="I40" i="1"/>
  <c r="J40" i="1"/>
  <c r="L40" i="1"/>
  <c r="G2" i="1"/>
  <c r="G3" i="4"/>
  <c r="G4" i="4"/>
  <c r="G5" i="4"/>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2" i="9"/>
  <c r="B3" i="9"/>
  <c r="B4" i="9"/>
  <c r="B5" i="9"/>
  <c r="G2" i="9"/>
  <c r="G3" i="9"/>
  <c r="G4" i="9"/>
  <c r="G5" i="9"/>
  <c r="I2" i="9"/>
  <c r="I3" i="9"/>
  <c r="I4" i="9"/>
  <c r="I5" i="9"/>
  <c r="L2" i="9"/>
  <c r="L3" i="9"/>
  <c r="L4" i="9"/>
  <c r="L5" i="9"/>
  <c r="J2" i="9"/>
  <c r="J3" i="9"/>
  <c r="J4" i="9"/>
  <c r="J5" i="9"/>
  <c r="B3" i="4"/>
  <c r="I3" i="4"/>
  <c r="J3" i="4"/>
  <c r="L3" i="4"/>
  <c r="B4" i="4"/>
  <c r="I4" i="4"/>
  <c r="J4" i="4"/>
  <c r="L4" i="4"/>
  <c r="B5" i="4"/>
  <c r="I5" i="4"/>
  <c r="J5" i="4"/>
  <c r="L5"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<sst xmlns="http://schemas.openxmlformats.org/spreadsheetml/2006/main" count="180277" uniqueCount="39121">
  <si>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</si>
  <si>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</si>
  <si>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</si>
  <si>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</si>
  <si>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</si>
  <si>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</si>
  <si>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</si>
  <si>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</si>
  <si>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</si>
  <si>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</si>
  <si>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</si>
  <si>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</si>
  <si>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</si>
  <si>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</si>
  <si>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</si>
  <si>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</si>
  <si>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</si>
  <si>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</si>
  <si>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</si>
  <si>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</si>
  <si>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</si>
  <si>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</si>
  <si>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</si>
  <si>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</si>
  <si>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</si>
  <si>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</si>
  <si>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</si>
  <si>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</si>
  <si>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</si>
  <si>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</si>
  <si>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</si>
  <si>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</si>
  <si>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</si>
  <si>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</si>
  <si>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</si>
  <si>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</si>
  <si>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</si>
  <si>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</si>
  <si>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</si>
  <si>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</si>
  <si>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</si>
  <si>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</si>
  <si>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</si>
  <si>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</si>
  <si>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</si>
  <si>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</si>
  <si>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</si>
  <si>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</si>
  <si>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</si>
  <si>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</si>
  <si>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</si>
  <si>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</si>
  <si>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</si>
  <si>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</si>
  <si>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</si>
  <si>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</si>
  <si>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</si>
  <si>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</si>
  <si>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</si>
  <si>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</si>
  <si>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</si>
  <si>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</si>
  <si>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</si>
  <si>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</si>
  <si>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</si>
  <si>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</si>
  <si>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</si>
  <si>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</si>
  <si>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</si>
  <si>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</si>
  <si>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</si>
  <si>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</si>
  <si>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</si>
  <si>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</si>
  <si>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</si>
  <si>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</si>
  <si>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</si>
  <si>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</si>
  <si>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</si>
  <si>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</si>
  <si>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</si>
  <si>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</si>
  <si>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</si>
  <si>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</si>
  <si>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</si>
  <si>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</si>
  <si>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</si>
  <si>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</si>
  <si>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</si>
  <si>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</si>
  <si>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</si>
  <si>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</si>
  <si>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</si>
  <si>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</si>
  <si>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</si>
  <si>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</si>
  <si>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</si>
  <si>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</si>
  <si>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</si>
  <si>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</si>
  <si>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</si>
  <si>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</si>
  <si>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</si>
  <si>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</si>
  <si>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</si>
  <si>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</si>
  <si>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</si>
  <si>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</si>
  <si>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</si>
  <si>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</si>
  <si>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</si>
  <si>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</si>
  <si>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</si>
  <si>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</si>
  <si>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</si>
  <si>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</si>
  <si>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</si>
  <si>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</si>
  <si>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</si>
  <si>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</si>
  <si>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</si>
  <si>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</si>
  <si>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</si>
  <si>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</si>
  <si>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</si>
  <si>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</si>
  <si>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</si>
  <si>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</si>
  <si>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</si>
  <si>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</si>
  <si>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</si>
  <si>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</si>
  <si>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</si>
  <si>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</si>
  <si>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</si>
  <si>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</si>
  <si>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</si>
  <si>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</si>
  <si>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</si>
  <si>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</si>
  <si>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</si>
  <si>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</si>
  <si>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</si>
  <si>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</si>
  <si>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</si>
  <si>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</si>
  <si>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</si>
  <si>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</si>
  <si>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</si>
  <si>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</si>
  <si>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</si>
  <si>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</si>
  <si>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</si>
  <si>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</si>
  <si>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</si>
  <si>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</si>
  <si>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</si>
  <si>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</si>
  <si>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</si>
  <si>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</si>
  <si>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</si>
  <si>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</si>
  <si>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</si>
  <si>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</si>
  <si>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</si>
  <si>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</si>
  <si>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</si>
  <si>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</si>
  <si>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</si>
  <si>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</si>
  <si>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</si>
  <si>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</si>
  <si>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</si>
  <si>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</si>
  <si>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</si>
  <si>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</si>
  <si>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</si>
  <si>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</si>
  <si>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</si>
  <si>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</si>
  <si>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</si>
  <si>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</si>
  <si>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</si>
  <si>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</si>
  <si>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</si>
  <si>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</si>
  <si>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</si>
  <si>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</si>
  <si>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</si>
  <si>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</si>
  <si>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</si>
  <si>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</si>
  <si>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</si>
  <si>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</si>
  <si>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</si>
  <si>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</si>
  <si>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</si>
  <si>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</si>
  <si>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</si>
  <si>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</si>
  <si>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</si>
  <si>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</si>
  <si>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</si>
  <si>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</si>
  <si>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</si>
  <si>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</si>
  <si>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</si>
  <si>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</si>
  <si>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</si>
  <si>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</si>
  <si>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</si>
  <si>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</si>
  <si>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</si>
  <si>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</si>
  <si>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</si>
  <si>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</si>
  <si>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</si>
  <si>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</si>
  <si>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</si>
  <si>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</si>
  <si>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</si>
  <si>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</si>
  <si>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</si>
  <si>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</si>
  <si>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</si>
  <si>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</si>
  <si>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</si>
  <si>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</si>
  <si>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</si>
  <si>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</si>
  <si>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</si>
  <si>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</si>
  <si>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</si>
  <si>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</si>
  <si>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</si>
  <si>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</si>
  <si>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</si>
  <si>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</si>
  <si>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</si>
  <si>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</si>
  <si>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</si>
  <si>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</si>
  <si>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</si>
  <si>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</si>
  <si>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</si>
  <si>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</si>
  <si>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</si>
  <si>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</si>
  <si>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</si>
  <si>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</si>
  <si>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</si>
  <si>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</si>
  <si>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</si>
  <si>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</si>
  <si>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</si>
  <si>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</si>
  <si>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</si>
  <si>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</si>
  <si>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</si>
  <si>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</si>
  <si>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</si>
  <si>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</si>
  <si>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</si>
  <si>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</si>
  <si>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</si>
  <si>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</si>
  <si>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</si>
  <si>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</si>
  <si>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</si>
  <si>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</si>
  <si>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</si>
  <si>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</si>
  <si>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</si>
  <si>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</si>
  <si>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</si>
  <si>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</si>
  <si>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</si>
  <si>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</si>
  <si>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</si>
  <si>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</si>
  <si>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</si>
  <si>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</si>
  <si>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</si>
  <si>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</si>
  <si>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</si>
  <si>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</si>
  <si>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</si>
  <si>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</si>
  <si>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</si>
  <si>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</si>
  <si>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</si>
  <si>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</si>
  <si>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</si>
  <si>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</si>
  <si>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</si>
  <si>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</si>
  <si>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</si>
  <si>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</si>
  <si>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</si>
  <si>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</si>
  <si>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</si>
  <si>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</si>
  <si>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</si>
  <si>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</si>
  <si>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</si>
  <si>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</si>
  <si>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</si>
  <si>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</si>
  <si>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</si>
  <si>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</si>
  <si>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</si>
  <si>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</si>
  <si>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</si>
  <si>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</si>
  <si>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</si>
  <si>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</si>
  <si>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</si>
  <si>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</si>
  <si>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</si>
  <si>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</si>
  <si>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</si>
  <si>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</si>
  <si>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</si>
  <si>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</si>
  <si>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</si>
  <si>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</si>
  <si>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</si>
  <si>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</si>
  <si>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</si>
  <si>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</si>
  <si>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</si>
  <si>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</si>
  <si>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</si>
  <si>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</si>
  <si>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</si>
  <si>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</si>
  <si>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</si>
  <si>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</si>
  <si>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</si>
  <si>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</si>
  <si>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</si>
  <si>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</si>
  <si>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</si>
  <si>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</si>
  <si>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</si>
  <si>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</si>
  <si>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</si>
  <si>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</si>
  <si>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</si>
  <si>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</si>
  <si>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</si>
  <si>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</si>
  <si>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</si>
  <si>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</si>
  <si>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</si>
  <si>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</si>
  <si>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</si>
  <si>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</si>
  <si>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</si>
  <si>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</si>
  <si>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</si>
  <si>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</si>
  <si>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</si>
  <si>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</si>
  <si>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</si>
  <si>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</si>
  <si>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</si>
  <si>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</si>
  <si>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</si>
  <si>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</si>
  <si>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</si>
  <si>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</si>
  <si>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</si>
  <si>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</si>
  <si>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</si>
  <si>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</si>
  <si>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</si>
  <si>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</si>
  <si>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</si>
  <si>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</si>
  <si>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</si>
  <si>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</si>
  <si>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</si>
  <si>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</si>
  <si>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</si>
  <si>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</si>
  <si>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</si>
  <si>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</si>
  <si>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</si>
  <si>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</si>
  <si>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</si>
  <si>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</si>
  <si>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</si>
  <si>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</si>
  <si>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</si>
  <si>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</si>
  <si>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</si>
  <si>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</si>
  <si>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</si>
  <si>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</si>
  <si>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</si>
  <si>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</si>
  <si>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</si>
  <si>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</si>
  <si>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</si>
  <si>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</si>
  <si>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</si>
  <si>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</si>
  <si>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</si>
  <si>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</si>
  <si>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</si>
  <si>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</si>
  <si>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</si>
  <si>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</si>
  <si>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</si>
  <si>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</si>
  <si>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</si>
  <si>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</si>
  <si>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</si>
  <si>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</si>
  <si>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</si>
  <si>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</si>
  <si>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</si>
  <si>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</si>
  <si>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</si>
  <si>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</si>
  <si>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</si>
  <si>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</si>
  <si>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</si>
  <si>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</si>
  <si>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</si>
  <si>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</si>
  <si>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</si>
  <si>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</si>
  <si>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</si>
  <si>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</si>
  <si>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</si>
  <si>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</si>
  <si>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</si>
  <si>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</si>
  <si>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</si>
  <si>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</si>
  <si>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</si>
  <si>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</si>
  <si>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</si>
  <si>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</si>
  <si>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</si>
  <si>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</si>
  <si>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</si>
  <si>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</si>
  <si>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</si>
  <si>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</si>
  <si>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</si>
  <si>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</si>
  <si>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</si>
  <si>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</si>
  <si>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</si>
  <si>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</si>
  <si>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</si>
  <si>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</si>
  <si>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</si>
  <si>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</si>
  <si>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</si>
  <si>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</si>
  <si>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</si>
  <si>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</si>
  <si>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</si>
  <si>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</si>
  <si>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</si>
  <si>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</si>
  <si>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</si>
  <si>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</si>
  <si>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</si>
  <si>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</si>
  <si>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</si>
  <si>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</si>
  <si>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</si>
  <si>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</si>
  <si>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</si>
  <si>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</si>
  <si>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</si>
  <si>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</si>
  <si>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</si>
  <si>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</si>
  <si>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</si>
  <si>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</si>
  <si>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</si>
  <si>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</si>
  <si>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</si>
  <si>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</si>
  <si>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</si>
  <si>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</si>
  <si>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</si>
  <si>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</si>
  <si>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</si>
  <si>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</si>
  <si>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</si>
  <si>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</si>
  <si>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</si>
  <si>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</si>
  <si>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</si>
  <si>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</si>
  <si>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</si>
  <si>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</si>
  <si>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</si>
  <si>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</si>
  <si>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</si>
  <si>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</si>
  <si>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</si>
  <si>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</si>
  <si>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</si>
  <si>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</si>
  <si>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</si>
  <si>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</si>
  <si>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</si>
  <si>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</si>
  <si>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</si>
  <si>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</si>
  <si>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</si>
  <si>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</si>
  <si>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</si>
  <si>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</si>
  <si>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</si>
  <si>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</si>
  <si>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</si>
  <si>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</si>
  <si>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</si>
  <si>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</si>
  <si>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</si>
  <si>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</si>
  <si>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</si>
  <si>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</si>
  <si>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</si>
  <si>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</si>
  <si>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</si>
  <si>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</si>
  <si>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</si>
  <si>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</si>
  <si>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</si>
  <si>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</si>
  <si>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</si>
  <si>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</si>
  <si>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</si>
  <si>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</si>
  <si>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</si>
  <si>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</si>
  <si>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</si>
  <si>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</si>
  <si>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</si>
  <si>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</si>
  <si>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</si>
  <si>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</si>
  <si>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</si>
  <si>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</si>
  <si>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</si>
  <si>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</si>
  <si>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</si>
  <si>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</si>
  <si>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</si>
  <si>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</si>
  <si>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</si>
  <si>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</si>
  <si>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</si>
  <si>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</si>
  <si>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</si>
  <si>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</si>
  <si>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</si>
  <si>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</si>
  <si>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</si>
  <si>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</si>
  <si>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</si>
  <si>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</si>
  <si>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</si>
  <si>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</si>
  <si>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</si>
  <si>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</si>
  <si>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</si>
  <si>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</si>
  <si>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</si>
  <si>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</si>
  <si>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</si>
  <si>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</si>
  <si>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</si>
  <si>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</si>
  <si>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</si>
  <si>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</si>
  <si>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</si>
  <si>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</si>
  <si>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</si>
  <si>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</si>
  <si>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</si>
  <si>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</si>
  <si>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</si>
  <si>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</si>
  <si>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</si>
  <si>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</si>
  <si>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</si>
  <si>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</si>
  <si>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</si>
  <si>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</si>
  <si>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</si>
  <si>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</si>
  <si>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</si>
  <si>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</si>
  <si>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</si>
  <si>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</si>
  <si>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</si>
  <si>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</si>
  <si>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</si>
  <si>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</si>
  <si>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</si>
  <si>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</si>
  <si>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</si>
  <si>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</si>
  <si>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</si>
  <si>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</si>
  <si>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</si>
  <si>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</si>
  <si>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</si>
  <si>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</si>
  <si>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</si>
  <si>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</si>
  <si>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</si>
  <si>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</si>
  <si>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</si>
  <si>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</si>
  <si>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</si>
  <si>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</si>
  <si>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</si>
  <si>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</si>
  <si>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</si>
  <si>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</si>
  <si>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</si>
  <si>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</si>
  <si>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</si>
  <si>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</si>
  <si>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</si>
  <si>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</si>
  <si>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</si>
  <si>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</si>
  <si>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</si>
  <si>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</si>
  <si>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</si>
  <si>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</si>
  <si>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</si>
  <si>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</si>
  <si>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</si>
  <si>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</si>
  <si>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</si>
  <si>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</si>
  <si>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</si>
  <si>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</si>
  <si>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</si>
  <si>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</si>
  <si>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</si>
  <si>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</si>
  <si>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</si>
  <si>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</si>
  <si>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</si>
  <si>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</si>
  <si>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</si>
  <si>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</si>
  <si>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</si>
  <si>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</si>
  <si>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</si>
  <si>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</si>
  <si>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</si>
  <si>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</si>
  <si>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</si>
  <si>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</si>
  <si>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</si>
  <si>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</si>
  <si>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</si>
  <si>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</si>
  <si>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</si>
  <si>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</si>
  <si>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</si>
  <si>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</si>
  <si>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</si>
  <si>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</si>
  <si>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</si>
  <si>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</si>
  <si>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</si>
  <si>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</si>
  <si>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</si>
  <si>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</si>
  <si>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</si>
  <si>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</si>
  <si>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</si>
  <si>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</si>
  <si>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</si>
  <si>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</si>
  <si>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</si>
  <si>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</si>
  <si>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</si>
  <si>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</si>
  <si>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</si>
  <si>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</si>
  <si>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</si>
  <si>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</si>
  <si>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</si>
  <si>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</si>
  <si>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</si>
  <si>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</si>
  <si>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</si>
  <si>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</si>
  <si>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</si>
  <si>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</si>
  <si>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</si>
  <si>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</si>
  <si>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</si>
  <si>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</si>
  <si>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</si>
  <si>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</si>
  <si>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</si>
  <si>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</si>
  <si>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</si>
  <si>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</si>
  <si>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</si>
  <si>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</si>
  <si>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</si>
  <si>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</si>
  <si>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</si>
  <si>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</si>
  <si>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</si>
  <si>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</si>
  <si>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</si>
  <si>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</si>
  <si>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</si>
  <si>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</si>
  <si>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</si>
  <si>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</si>
  <si>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</si>
  <si>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</si>
  <si>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</si>
  <si>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</si>
  <si>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</si>
  <si>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</si>
  <si>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</si>
  <si>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</si>
  <si>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</si>
  <si>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</si>
  <si>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</si>
  <si>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</si>
  <si>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</si>
  <si>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</si>
  <si>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</si>
  <si>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</si>
  <si>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</si>
  <si>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</si>
  <si>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</si>
  <si>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</si>
  <si>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</si>
  <si>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</si>
  <si>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</si>
  <si>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</si>
  <si>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</si>
  <si>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</si>
  <si>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</si>
  <si>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</si>
  <si>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</si>
  <si>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</si>
  <si>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</si>
  <si>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</si>
  <si>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</si>
  <si>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</si>
  <si>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</si>
  <si>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</si>
  <si>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</si>
  <si>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</si>
  <si>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</si>
  <si>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</si>
  <si>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</si>
  <si>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</si>
  <si>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</si>
  <si>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</si>
  <si>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</si>
  <si>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</si>
  <si>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</si>
  <si>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</si>
  <si>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</si>
  <si>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</si>
  <si>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</si>
  <si>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</si>
  <si>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</si>
  <si>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</si>
  <si>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</si>
  <si>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</si>
  <si>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</si>
  <si>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</si>
  <si>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</si>
  <si>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</si>
  <si>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</si>
  <si>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</si>
  <si>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</si>
  <si>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</si>
  <si>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</si>
  <si>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</si>
  <si>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</si>
  <si>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</si>
  <si>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</si>
  <si>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</si>
  <si>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</si>
  <si>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</si>
  <si>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</si>
  <si>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</si>
  <si>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</si>
  <si>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</si>
  <si>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</si>
  <si>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</si>
  <si>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</si>
  <si>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</si>
  <si>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</si>
  <si>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</si>
  <si>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</si>
  <si>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</si>
  <si>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</si>
  <si>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</si>
  <si>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</si>
  <si>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</si>
  <si>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</si>
  <si>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</si>
  <si>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</si>
  <si>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</si>
  <si>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</si>
  <si>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</si>
  <si>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</si>
  <si>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</si>
  <si>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</si>
  <si>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</si>
  <si>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</si>
  <si>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</si>
  <si>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</si>
  <si>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</si>
  <si>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</si>
  <si>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</si>
  <si>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</si>
  <si>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</si>
  <si>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</si>
  <si>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</si>
  <si>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</si>
  <si>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</si>
  <si>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</si>
  <si>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</si>
  <si>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</si>
  <si>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</si>
  <si>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</si>
  <si>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</si>
  <si>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</si>
  <si>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</si>
  <si>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</si>
  <si>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</si>
  <si>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</si>
  <si>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</si>
  <si>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</si>
  <si>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</si>
  <si>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</si>
  <si>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</si>
  <si>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</si>
  <si>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</si>
  <si>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</si>
  <si>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</si>
  <si>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</si>
  <si>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</si>
  <si>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</si>
  <si>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</si>
  <si>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</si>
  <si>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</si>
  <si>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</si>
  <si>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</si>
  <si>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</si>
  <si>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</si>
  <si>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</si>
  <si>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</si>
  <si>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</si>
  <si>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</si>
  <si>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</si>
  <si>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</si>
  <si>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</si>
  <si>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</si>
  <si>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</si>
  <si>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</si>
  <si>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</si>
  <si>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</si>
  <si>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</si>
  <si>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</si>
  <si>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</si>
  <si>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</si>
  <si>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</si>
  <si>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</si>
  <si>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</si>
  <si>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</si>
  <si>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</si>
  <si>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</si>
  <si>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</si>
  <si>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</si>
  <si>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</si>
  <si>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</si>
  <si>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</si>
  <si>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</si>
  <si>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</si>
  <si>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</si>
  <si>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</si>
  <si>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</si>
  <si>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</si>
  <si>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</si>
  <si>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</si>
  <si>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</si>
  <si>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</si>
  <si>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</si>
  <si>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</si>
  <si>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</si>
  <si>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</si>
  <si>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</si>
  <si>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</si>
  <si>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</si>
  <si>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</si>
  <si>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</si>
  <si>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</si>
  <si>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</si>
  <si>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</si>
  <si>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</si>
  <si>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</si>
  <si>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</si>
  <si>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</si>
  <si>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</si>
  <si>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</si>
  <si>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</si>
  <si>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</si>
  <si>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</si>
  <si>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</si>
  <si>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</si>
  <si>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</si>
  <si>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</si>
  <si>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</si>
  <si>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</si>
  <si>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</si>
  <si>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</si>
  <si>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</si>
  <si>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</si>
  <si>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</si>
  <si>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</si>
  <si>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</si>
  <si>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</si>
  <si>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</si>
  <si>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</si>
  <si>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</si>
  <si>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</si>
  <si>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</si>
  <si>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</si>
  <si>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</si>
  <si>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</si>
  <si>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</si>
  <si>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</si>
  <si>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</si>
  <si>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</si>
  <si>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</si>
  <si>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</si>
  <si>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</si>
  <si>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</si>
  <si>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</si>
  <si>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</si>
  <si>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</si>
  <si>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</si>
  <si>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</si>
  <si>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</si>
  <si>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</si>
  <si>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</si>
  <si>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</si>
  <si>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</si>
  <si>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</si>
  <si>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</si>
  <si>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</si>
  <si>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</si>
  <si>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</si>
  <si>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</si>
  <si>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</si>
  <si>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</si>
  <si>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</si>
  <si>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</si>
  <si>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</si>
  <si>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</si>
  <si>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</si>
  <si>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</si>
  <si>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</si>
  <si>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</si>
  <si>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</si>
  <si>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</si>
  <si>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</si>
  <si>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</si>
  <si>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</si>
  <si>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</si>
  <si>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</si>
  <si>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</si>
  <si>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</si>
  <si>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</si>
  <si>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</si>
  <si>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</si>
  <si>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</si>
  <si>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</si>
  <si>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</si>
  <si>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</si>
  <si>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</si>
  <si>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</si>
  <si>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</si>
  <si>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</si>
  <si>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</si>
  <si>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</si>
  <si>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</si>
  <si>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</si>
  <si>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</si>
  <si>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</si>
  <si>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</si>
  <si>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</si>
  <si>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</si>
  <si>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</si>
  <si>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</si>
  <si>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</si>
  <si>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</si>
  <si>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</si>
  <si>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</si>
  <si>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</si>
  <si>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</si>
  <si>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</si>
  <si>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</si>
  <si>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</si>
  <si>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</si>
  <si>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</si>
  <si>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</si>
  <si>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</si>
  <si>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</si>
  <si>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</si>
  <si>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</si>
  <si>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</si>
  <si>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</si>
  <si>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</si>
  <si>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</si>
  <si>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</si>
  <si>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</si>
  <si>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</si>
  <si>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</si>
  <si>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</si>
  <si>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</si>
  <si>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</si>
  <si>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</si>
  <si>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</si>
  <si>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</si>
  <si>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</si>
  <si>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</si>
  <si>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</si>
  <si>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</si>
  <si>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</si>
  <si>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</si>
  <si>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</si>
  <si>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</si>
  <si>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</si>
  <si>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</si>
  <si>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</si>
  <si>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</si>
  <si>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</si>
  <si>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</si>
  <si>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</si>
  <si>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</si>
  <si>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</si>
  <si>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</si>
  <si>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</si>
  <si>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</si>
  <si>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</si>
  <si>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</si>
  <si>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</si>
  <si>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</si>
  <si>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</si>
  <si>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</si>
  <si>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</si>
  <si>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</si>
  <si>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</si>
  <si>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</si>
  <si>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</si>
  <si>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</si>
  <si>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</si>
  <si>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</si>
  <si>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</si>
  <si>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</si>
  <si>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</si>
  <si>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</si>
  <si>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</si>
  <si>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</si>
  <si>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</si>
  <si>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</si>
  <si>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</si>
  <si>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</si>
  <si>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</si>
  <si>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</si>
  <si>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</si>
  <si>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</si>
  <si>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</si>
  <si>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</si>
  <si>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</si>
  <si>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</si>
  <si>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</si>
  <si>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</si>
  <si>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</si>
  <si>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</si>
  <si>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</si>
  <si>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</si>
  <si>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</si>
  <si>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</si>
  <si>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</si>
  <si>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</si>
  <si>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</si>
  <si>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</si>
  <si>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</si>
  <si>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</si>
  <si>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</si>
  <si>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</si>
  <si>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</si>
  <si>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</si>
  <si>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</si>
  <si>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</si>
  <si>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</si>
  <si>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</si>
  <si>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</si>
  <si>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</si>
  <si>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</si>
  <si>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</si>
  <si>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</si>
  <si>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</si>
  <si>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</si>
  <si>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</si>
  <si>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</si>
  <si>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</si>
  <si>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</si>
  <si>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</si>
  <si>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</si>
  <si>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</si>
  <si>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</si>
  <si>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</si>
  <si>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</si>
  <si>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</si>
  <si>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</si>
  <si>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</si>
  <si>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</si>
  <si>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</si>
  <si>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</si>
  <si>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</si>
  <si>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</si>
  <si>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</si>
  <si>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</si>
  <si>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</si>
  <si>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</si>
  <si>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</si>
  <si>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</si>
  <si>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</si>
  <si>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</si>
  <si>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</si>
  <si>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</si>
  <si>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</si>
  <si>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</si>
  <si>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</si>
  <si>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</si>
  <si>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</si>
  <si>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</si>
  <si>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</si>
  <si>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</si>
  <si>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</si>
  <si>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</si>
  <si>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</si>
  <si>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</si>
  <si>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</si>
  <si>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</si>
  <si>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</si>
  <si>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</si>
  <si>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</si>
  <si>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</si>
  <si>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</si>
  <si>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</si>
  <si>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</si>
  <si>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</si>
  <si>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</si>
  <si>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</si>
  <si>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</si>
  <si>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</si>
  <si>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</si>
  <si>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</si>
  <si>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</si>
  <si>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</si>
  <si>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</si>
  <si>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</si>
  <si>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</si>
  <si>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</si>
  <si>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</si>
  <si>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</si>
  <si>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</si>
  <si>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</si>
  <si>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</si>
  <si>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</si>
  <si>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</si>
  <si>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</si>
  <si>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</si>
  <si>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</si>
  <si>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</si>
  <si>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</si>
  <si>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</si>
  <si>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</si>
  <si>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</si>
  <si>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</si>
  <si>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</si>
  <si>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</si>
  <si>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</si>
  <si>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</si>
  <si>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</si>
  <si>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</si>
  <si>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</si>
  <si>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</si>
  <si>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</si>
  <si>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</si>
  <si>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</si>
  <si>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</si>
  <si>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</si>
  <si>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</si>
  <si>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</si>
  <si>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</si>
  <si>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</si>
  <si>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</si>
  <si>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</si>
  <si>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</si>
  <si>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</si>
  <si>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</si>
  <si>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</si>
  <si>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</si>
  <si>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</si>
  <si>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</si>
  <si>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</si>
  <si>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</si>
  <si>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</si>
  <si>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</si>
  <si>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</si>
  <si>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</si>
  <si>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</si>
  <si>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</si>
  <si>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</si>
  <si>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</si>
  <si>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</si>
  <si>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</si>
  <si>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</si>
  <si>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</si>
  <si>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</si>
  <si>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</si>
  <si>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</si>
  <si>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</si>
  <si>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</si>
  <si>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</si>
  <si>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</si>
  <si>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</si>
  <si>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</si>
  <si>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</si>
  <si>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</si>
  <si>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</si>
  <si>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</si>
  <si>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</si>
  <si>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</si>
  <si>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</si>
  <si>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</si>
  <si>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</si>
  <si>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</si>
  <si>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</si>
  <si>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</si>
  <si>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</si>
  <si>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</si>
  <si>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</si>
  <si>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</si>
  <si>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</si>
  <si>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</si>
  <si>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</si>
  <si>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</si>
  <si>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</si>
  <si>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</si>
  <si>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</si>
  <si>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</si>
  <si>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</si>
  <si>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</si>
  <si>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</si>
  <si>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</si>
  <si>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</si>
  <si>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</si>
  <si>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</si>
  <si>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</si>
  <si>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</si>
  <si>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</si>
  <si>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</si>
  <si>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</si>
  <si>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</si>
  <si>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</si>
  <si>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</si>
  <si>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</si>
  <si>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</si>
  <si>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</si>
  <si>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</si>
  <si>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</si>
  <si>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</si>
  <si>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</si>
  <si>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</si>
  <si>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</si>
  <si>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</si>
  <si>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</si>
  <si>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</si>
  <si>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</si>
  <si>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</si>
  <si>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</si>
  <si>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</si>
  <si>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</si>
  <si>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</si>
  <si>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</si>
  <si>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</si>
  <si>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</si>
  <si>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</si>
  <si>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</si>
  <si>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</si>
  <si>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</si>
  <si>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</si>
  <si>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</si>
  <si>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</si>
  <si>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</si>
  <si>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</si>
  <si>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</si>
  <si>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</si>
  <si>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</si>
  <si>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</si>
  <si>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</si>
  <si>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</si>
  <si>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</si>
  <si>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</si>
  <si>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</si>
  <si>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</si>
  <si>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</si>
  <si>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</si>
  <si>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</si>
  <si>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</si>
  <si>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</si>
  <si>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</si>
  <si>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</si>
  <si>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</si>
  <si>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</si>
  <si>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</si>
  <si>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</si>
  <si>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</si>
  <si>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</si>
  <si>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</si>
  <si>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</si>
  <si>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</si>
  <si>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</si>
  <si>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</si>
  <si>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</si>
  <si>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</si>
  <si>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</si>
  <si>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</si>
  <si>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</si>
  <si>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</si>
  <si>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</si>
  <si>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</si>
  <si>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</si>
  <si>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</si>
  <si>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</si>
  <si>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</si>
  <si>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</si>
  <si>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</si>
  <si>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</si>
  <si>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</si>
  <si>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</si>
  <si>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</si>
  <si>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</si>
  <si>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</si>
  <si>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</si>
  <si>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</si>
  <si>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</si>
  <si>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</si>
  <si>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</si>
  <si>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</si>
  <si>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</si>
  <si>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</si>
  <si>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</si>
  <si>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</si>
  <si>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</si>
  <si>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</si>
  <si>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</si>
  <si>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</si>
  <si>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</si>
  <si>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</si>
  <si>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</si>
  <si>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</si>
  <si>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</si>
  <si>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</si>
  <si>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</si>
  <si>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</si>
  <si>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</si>
  <si>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</si>
  <si>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</si>
  <si>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</si>
  <si>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</si>
  <si>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</si>
  <si>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</si>
  <si>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</si>
  <si>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</si>
  <si>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</si>
  <si>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</si>
  <si>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</si>
  <si>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</si>
  <si>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</si>
  <si>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</si>
  <si>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</si>
  <si>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</si>
  <si>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</si>
  <si>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</si>
  <si>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</si>
  <si>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</si>
  <si>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</si>
  <si>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</si>
  <si>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</si>
  <si>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</si>
  <si>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</si>
  <si>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</si>
  <si>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</si>
  <si>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</si>
  <si>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</si>
  <si>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</si>
  <si>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</si>
  <si>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</si>
  <si>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</si>
  <si>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</si>
  <si>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</si>
  <si>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</si>
  <si>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</si>
  <si>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</si>
  <si>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</si>
  <si>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</si>
  <si>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</si>
  <si>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</si>
  <si>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</si>
  <si>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</si>
  <si>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</si>
  <si>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</si>
  <si>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</si>
  <si>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</si>
  <si>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</si>
  <si>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</si>
  <si>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</si>
  <si>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</si>
  <si>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</si>
  <si>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</si>
  <si>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</si>
  <si>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</si>
  <si>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</si>
  <si>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</si>
  <si>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</si>
  <si>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</si>
  <si>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</si>
  <si>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</si>
  <si>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</si>
  <si>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</si>
  <si>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</si>
  <si>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</si>
  <si>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</si>
  <si>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</si>
  <si>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</si>
  <si>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</si>
  <si>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</si>
  <si>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</si>
  <si>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</si>
  <si>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</si>
  <si>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</si>
  <si>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</si>
  <si>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</si>
  <si>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</si>
  <si>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</si>
  <si>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</si>
  <si>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</si>
  <si>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</si>
  <si>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</si>
  <si>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</si>
  <si>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</si>
  <si>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</si>
  <si>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</si>
  <si>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</si>
  <si>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</si>
  <si>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</si>
  <si>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</si>
  <si>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</si>
  <si>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</si>
  <si>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</si>
  <si>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</si>
  <si>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</si>
  <si>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</si>
  <si>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</si>
  <si>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</si>
  <si>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</si>
  <si>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</si>
  <si>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</si>
  <si>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</si>
  <si>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</si>
  <si>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</si>
  <si>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</si>
  <si>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</si>
  <si>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</si>
  <si>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</si>
  <si>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</si>
  <si>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</si>
  <si>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</si>
  <si>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</si>
  <si>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</si>
  <si>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</si>
  <si>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</si>
  <si>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</si>
  <si>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</si>
  <si>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</si>
  <si>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</si>
  <si>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</si>
  <si>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</si>
  <si>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</si>
  <si>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</si>
  <si>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</si>
  <si>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</si>
  <si>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</si>
  <si>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</si>
  <si>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</si>
  <si>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</si>
  <si>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</si>
  <si>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</si>
  <si>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</si>
  <si>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</si>
  <si>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</si>
  <si>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</si>
  <si>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</si>
  <si>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</si>
  <si>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</si>
  <si>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</si>
  <si>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</si>
  <si>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</si>
  <si>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</si>
  <si>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</si>
  <si>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</si>
  <si>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</si>
  <si>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</si>
  <si>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</si>
  <si>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</si>
  <si>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</si>
  <si>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</si>
  <si>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</si>
  <si>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</si>
  <si>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</si>
  <si>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</si>
  <si>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</si>
  <si>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</si>
  <si>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</si>
  <si>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</si>
  <si>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</si>
  <si>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</si>
  <si>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</si>
  <si>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</si>
  <si>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</si>
  <si>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</si>
  <si>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</si>
  <si>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</si>
  <si>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</si>
  <si>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</si>
  <si>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</si>
  <si>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</si>
  <si>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</si>
  <si>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</si>
  <si>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</si>
  <si>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</si>
  <si>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</si>
  <si>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</si>
  <si>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</si>
  <si>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</si>
  <si>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</si>
  <si>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</si>
  <si>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</si>
  <si>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</si>
  <si>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</si>
  <si>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</si>
  <si>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</si>
  <si>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</si>
  <si>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</si>
  <si>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</si>
  <si>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</si>
  <si>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</si>
  <si>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</si>
  <si>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</si>
  <si>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</si>
  <si>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</si>
  <si>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</si>
  <si>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</si>
  <si>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</si>
  <si>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</si>
  <si>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</si>
  <si>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</si>
  <si>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</si>
  <si>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</si>
  <si>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</si>
  <si>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</si>
  <si>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</si>
  <si>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</si>
  <si>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</si>
  <si>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</si>
  <si>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</si>
  <si>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</si>
  <si>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</si>
  <si>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</si>
  <si>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</si>
  <si>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</si>
  <si>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</si>
  <si>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</si>
  <si>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</si>
  <si>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</si>
  <si>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</si>
  <si>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</si>
  <si>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</si>
  <si>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</si>
  <si>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</si>
  <si>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</si>
  <si>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</si>
  <si>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</si>
  <si>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</si>
  <si>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</si>
  <si>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</si>
  <si>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</si>
  <si>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</si>
  <si>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</si>
  <si>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</si>
  <si>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</si>
  <si>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</si>
  <si>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</si>
  <si>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</si>
  <si>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</si>
  <si>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</si>
  <si>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</si>
  <si>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</si>
  <si>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</si>
  <si>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</si>
  <si>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</si>
  <si>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</si>
  <si>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</si>
  <si>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</si>
  <si>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</si>
  <si>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</si>
  <si>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</si>
  <si>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</si>
  <si>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</si>
  <si>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</si>
  <si>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</si>
  <si>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</si>
  <si>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</si>
  <si>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</si>
  <si>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</si>
  <si>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</si>
  <si>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</si>
  <si>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</si>
  <si>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</si>
  <si>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</si>
  <si>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</si>
  <si>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</si>
  <si>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</si>
  <si>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</si>
  <si>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</si>
  <si>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</si>
  <si>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</si>
  <si>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</si>
  <si>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</si>
  <si>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</si>
  <si>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</si>
  <si>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</si>
  <si>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</si>
  <si>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</si>
  <si>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</si>
  <si>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</si>
  <si>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</si>
  <si>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</si>
  <si>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</si>
  <si>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</si>
  <si>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</si>
  <si>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</si>
  <si>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</si>
  <si>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</si>
  <si>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</si>
  <si>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</si>
  <si>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</si>
  <si>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</si>
  <si>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</si>
  <si>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</si>
  <si>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</si>
  <si>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</si>
  <si>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</si>
  <si>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</si>
  <si>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</si>
  <si>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</si>
  <si>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</si>
  <si>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</si>
  <si>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</si>
  <si>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</si>
  <si>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</si>
  <si>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</si>
  <si>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</si>
  <si>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</si>
  <si>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</si>
  <si>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</si>
  <si>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</si>
  <si>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</si>
  <si>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</si>
  <si>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</si>
  <si>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</si>
  <si>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</si>
  <si>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</si>
  <si>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</si>
  <si>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</si>
  <si>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</si>
  <si>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</si>
  <si>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</si>
  <si>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</si>
  <si>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</si>
  <si>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</si>
  <si>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</si>
  <si>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</si>
  <si>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</si>
  <si>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</si>
  <si>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</si>
  <si>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</si>
  <si>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</si>
  <si>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</si>
  <si>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</si>
  <si>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</si>
  <si>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</si>
  <si>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</si>
  <si>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</si>
  <si>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</si>
  <si>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</si>
  <si>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</si>
  <si>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</si>
  <si>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</si>
  <si>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</si>
  <si>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</si>
  <si>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</si>
  <si>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</si>
  <si>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</si>
  <si>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</si>
  <si>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</si>
  <si>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</si>
  <si>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</si>
  <si>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</si>
  <si>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</si>
  <si>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</si>
  <si>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</si>
  <si>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</si>
  <si>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</si>
  <si>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</si>
  <si>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</si>
  <si>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</si>
  <si>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</si>
  <si>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</si>
  <si>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</si>
  <si>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</si>
  <si>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</si>
  <si>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</si>
  <si>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</si>
  <si>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</si>
  <si>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</si>
  <si>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</si>
  <si>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</si>
  <si>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</si>
  <si>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</si>
  <si>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</si>
  <si>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</si>
  <si>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</si>
  <si>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</si>
  <si>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</si>
  <si>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</si>
  <si>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</si>
  <si>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</si>
  <si>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</si>
  <si>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</si>
  <si>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</si>
  <si>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</si>
  <si>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</si>
  <si>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</si>
  <si>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</si>
  <si>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</si>
  <si>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</si>
  <si>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</si>
  <si>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</si>
  <si>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</si>
  <si>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</si>
  <si>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</si>
  <si>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</si>
  <si>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</si>
  <si>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</si>
  <si>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</si>
  <si>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</si>
  <si>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</si>
  <si>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</si>
  <si>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</si>
  <si>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</si>
  <si>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</si>
  <si>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</si>
  <si>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</si>
  <si>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</si>
  <si>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</si>
  <si>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</si>
  <si>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</si>
  <si>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</si>
  <si>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</si>
  <si>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</si>
  <si>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</si>
  <si>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</si>
  <si>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</si>
  <si>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</si>
  <si>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</si>
  <si>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</si>
  <si>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</si>
  <si>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</si>
  <si>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</si>
  <si>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</si>
  <si>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</si>
  <si>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</si>
  <si>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</si>
  <si>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</si>
  <si>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</si>
  <si>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</si>
  <si>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</si>
  <si>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</si>
  <si>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</si>
  <si>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</si>
  <si>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</si>
  <si>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</si>
  <si>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</si>
  <si>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</si>
  <si>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</si>
  <si>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</si>
  <si>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</si>
  <si>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</si>
  <si>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</si>
  <si>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</si>
  <si>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</si>
  <si>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</si>
  <si>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</si>
  <si>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</si>
  <si>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</si>
  <si>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</si>
  <si>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</si>
  <si>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</si>
  <si>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</si>
  <si>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</si>
  <si>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</si>
  <si>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</si>
  <si>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</si>
  <si>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</si>
  <si>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</si>
  <si>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</si>
  <si>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</si>
  <si>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</si>
  <si>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</si>
  <si>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</si>
  <si>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</si>
  <si>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</si>
  <si>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</si>
  <si>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</si>
  <si>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</si>
  <si>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</si>
  <si>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</si>
  <si>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</si>
  <si>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</si>
  <si>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</si>
  <si>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</si>
  <si>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</si>
  <si>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</si>
  <si>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</si>
  <si>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</si>
  <si>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</si>
  <si>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</si>
  <si>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</si>
  <si>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</si>
  <si>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</si>
  <si>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</si>
  <si>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</si>
  <si>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</si>
  <si>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</si>
  <si>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</si>
  <si>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</si>
  <si>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</si>
  <si>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</si>
  <si>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</si>
  <si>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</si>
  <si>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</si>
  <si>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</si>
  <si>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</si>
  <si>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</si>
  <si>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</si>
  <si>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</si>
  <si>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</si>
  <si>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</si>
  <si>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</si>
  <si>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</si>
  <si>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</si>
  <si>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</si>
  <si>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</si>
  <si>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</si>
  <si>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</si>
  <si>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</si>
  <si>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</si>
  <si>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</si>
  <si>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</si>
  <si>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</si>
  <si>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</si>
  <si>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</si>
  <si>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</si>
  <si>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</si>
  <si>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</si>
  <si>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</si>
  <si>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</si>
  <si>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</si>
  <si>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</si>
  <si>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</si>
  <si>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</si>
  <si>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</si>
  <si>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</si>
  <si>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</si>
  <si>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</si>
  <si>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</si>
  <si>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</si>
  <si>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</si>
  <si>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</si>
  <si>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</si>
  <si>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</si>
  <si>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</si>
  <si>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</si>
  <si>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</si>
  <si>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</si>
  <si>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</si>
  <si>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</si>
  <si>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</si>
  <si>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</si>
  <si>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</si>
  <si>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</si>
  <si>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</si>
  <si>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</si>
  <si>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</si>
  <si>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</si>
  <si>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</si>
  <si>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</si>
  <si>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</si>
  <si>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</si>
  <si>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</si>
  <si>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</si>
  <si>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</si>
  <si>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</si>
  <si>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</si>
  <si>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</si>
  <si>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</si>
  <si>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</si>
  <si>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</si>
  <si>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</si>
  <si>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</si>
  <si>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</si>
  <si>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</si>
  <si>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</si>
  <si>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</si>
  <si>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</si>
  <si>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</si>
  <si>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</si>
  <si>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</si>
  <si>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</si>
  <si>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</si>
  <si>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</si>
  <si>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</si>
  <si>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</si>
  <si>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</si>
  <si>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</si>
  <si>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</si>
  <si>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</si>
  <si>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</si>
  <si>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</si>
  <si>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</si>
  <si>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</si>
  <si>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</si>
  <si>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</si>
  <si>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</si>
  <si>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</si>
  <si>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</si>
  <si>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</si>
  <si>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</si>
  <si>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</si>
  <si>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</si>
  <si>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</si>
  <si>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</si>
  <si>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</si>
  <si>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</si>
  <si>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</si>
  <si>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</si>
  <si>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</si>
  <si>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</si>
  <si>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</si>
  <si>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</si>
  <si>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</si>
  <si>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</si>
  <si>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</si>
  <si>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</si>
  <si>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</si>
  <si>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</si>
  <si>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</si>
  <si>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</si>
  <si>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</si>
  <si>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</si>
  <si>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</si>
  <si>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</si>
  <si>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</si>
  <si>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</si>
  <si>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</si>
  <si>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</si>
  <si>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</si>
  <si>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</si>
  <si>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</si>
  <si>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</si>
  <si>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</si>
  <si>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</si>
  <si>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</si>
  <si>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</si>
  <si>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</si>
  <si>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</si>
  <si>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</si>
  <si>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</si>
  <si>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</si>
  <si>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</si>
  <si>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</si>
  <si>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</si>
  <si>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</si>
  <si>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</si>
  <si>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</si>
  <si>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</si>
  <si>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</si>
  <si>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</si>
  <si>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</si>
  <si>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</si>
  <si>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</si>
  <si>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</si>
  <si>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</si>
  <si>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</si>
  <si>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</si>
  <si>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</si>
  <si>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</si>
  <si>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</si>
  <si>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</si>
  <si>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</si>
  <si>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</si>
  <si>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</si>
  <si>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</si>
  <si>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</si>
  <si>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</si>
  <si>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</si>
  <si>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</si>
  <si>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</si>
  <si>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</si>
  <si>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</si>
  <si>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</si>
  <si>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</si>
  <si>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</si>
  <si>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</si>
  <si>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</si>
  <si>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</si>
  <si>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</si>
  <si>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</si>
  <si>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</si>
  <si>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</si>
  <si>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</si>
  <si>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</si>
  <si>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</si>
  <si>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</si>
  <si>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</si>
  <si>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</si>
  <si>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</si>
  <si>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</si>
  <si>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</si>
  <si>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</si>
  <si>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</si>
  <si>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</si>
  <si>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</si>
  <si>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</si>
  <si>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</si>
  <si>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</si>
  <si>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</si>
  <si>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</si>
  <si>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</si>
  <si>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</si>
  <si>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</si>
  <si>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</si>
  <si>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</si>
  <si>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</si>
  <si>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</si>
  <si>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</si>
  <si>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</si>
  <si>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</si>
  <si>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</si>
  <si>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</si>
  <si>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</si>
  <si>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</si>
  <si>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</si>
  <si>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</si>
  <si>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</si>
  <si>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</si>
  <si>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</si>
  <si>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</si>
  <si>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</si>
  <si>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</si>
  <si>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</si>
  <si>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</si>
  <si>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</si>
  <si>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</si>
  <si>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</si>
  <si>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</si>
  <si>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</si>
  <si>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</si>
  <si>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</si>
  <si>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</si>
  <si>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</si>
  <si>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</si>
  <si>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</si>
  <si>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</si>
  <si>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</si>
  <si>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</si>
  <si>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</si>
  <si>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</si>
  <si>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</si>
  <si>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</si>
  <si>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</si>
  <si>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</si>
  <si>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</si>
  <si>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</si>
  <si>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</si>
  <si>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</si>
  <si>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</si>
  <si>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</si>
  <si>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</si>
  <si>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</si>
  <si>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</si>
  <si>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</si>
  <si>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</si>
  <si>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</si>
  <si>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</si>
  <si>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</si>
  <si>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</si>
  <si>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</si>
  <si>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</si>
  <si>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</si>
  <si>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</si>
  <si>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</si>
  <si>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</si>
  <si>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</si>
  <si>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</si>
  <si>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</si>
  <si>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</si>
  <si>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</si>
  <si>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</si>
  <si>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</si>
  <si>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</si>
  <si>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</si>
  <si>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</si>
  <si>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</si>
  <si>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</si>
  <si>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</si>
  <si>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</si>
  <si>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</si>
  <si>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</si>
  <si>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</si>
  <si>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</si>
  <si>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</si>
  <si>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</si>
  <si>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</si>
  <si>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</si>
  <si>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</si>
  <si>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</si>
  <si>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</si>
  <si>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</si>
  <si>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</si>
  <si>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</si>
  <si>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</si>
  <si>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</si>
  <si>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</si>
  <si>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</si>
  <si>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</si>
  <si>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</si>
  <si>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</si>
  <si>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</si>
  <si>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</si>
  <si>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</si>
  <si>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</si>
  <si>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</si>
  <si>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</si>
  <si>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</si>
  <si>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</si>
  <si>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</si>
  <si>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</si>
  <si>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</si>
  <si>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</si>
  <si>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</si>
  <si>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</si>
  <si>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</si>
  <si>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</si>
  <si>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</si>
  <si>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</si>
  <si>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</si>
  <si>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</si>
  <si>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</si>
  <si>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</si>
  <si>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</si>
  <si>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</si>
  <si>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</si>
  <si>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</si>
  <si>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</si>
  <si>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</si>
  <si>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</si>
  <si>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</si>
  <si>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</si>
  <si>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</si>
  <si>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</si>
  <si>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</si>
  <si>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</si>
  <si>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</si>
  <si>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</si>
  <si>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</si>
  <si>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</si>
  <si>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</si>
  <si>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</si>
  <si>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</si>
  <si>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</si>
  <si>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</si>
  <si>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</si>
  <si>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</si>
  <si>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</si>
  <si>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</si>
  <si>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</si>
  <si>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</si>
  <si>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</si>
  <si>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</si>
  <si>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</si>
  <si>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</si>
  <si>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</si>
  <si>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</si>
  <si>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</si>
  <si>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</si>
  <si>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</si>
  <si>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</si>
  <si>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</si>
  <si>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</si>
  <si>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</si>
  <si>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</si>
  <si>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</si>
  <si>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</si>
  <si>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</si>
  <si>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</si>
  <si>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</si>
  <si>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</si>
  <si>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</si>
  <si>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</si>
  <si>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</si>
  <si>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</si>
  <si>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</si>
  <si>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</si>
  <si>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</si>
  <si>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</si>
  <si>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</si>
  <si>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</si>
  <si>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</si>
  <si>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</si>
  <si>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</si>
  <si>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</si>
  <si>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</si>
  <si>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</si>
  <si>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</si>
  <si>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</si>
  <si>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</si>
  <si>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</si>
  <si>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</si>
  <si>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</si>
  <si>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</si>
  <si>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</si>
  <si>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</si>
  <si>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</si>
  <si>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</si>
  <si>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</si>
  <si>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</si>
  <si>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</si>
  <si>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</si>
  <si>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</si>
  <si>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</si>
  <si>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</si>
  <si>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</si>
  <si>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</si>
  <si>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</si>
  <si>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</si>
  <si>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</si>
  <si>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</si>
  <si>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</si>
  <si>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</si>
  <si>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</si>
  <si>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</si>
  <si>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</si>
  <si>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</si>
  <si>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</si>
  <si>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</si>
  <si>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</si>
  <si>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</si>
  <si>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</si>
  <si>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</si>
  <si>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</si>
  <si>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</si>
  <si>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</si>
  <si>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</si>
  <si>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</si>
  <si>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</si>
  <si>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</si>
  <si>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</si>
  <si>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</si>
  <si>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</si>
  <si>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</si>
  <si>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</si>
  <si>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</si>
  <si>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</si>
  <si>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</si>
  <si>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</si>
  <si>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</si>
  <si>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</si>
  <si>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</si>
  <si>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</si>
  <si>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</si>
  <si>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</si>
  <si>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</si>
  <si>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</si>
  <si>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</si>
  <si>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</si>
  <si>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</si>
  <si>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</si>
  <si>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</si>
  <si>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</si>
  <si>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</si>
  <si>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</si>
  <si>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</si>
  <si>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</si>
  <si>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</si>
  <si>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</si>
  <si>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</si>
  <si>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</si>
  <si>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</si>
  <si>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</si>
  <si>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</si>
  <si>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</si>
  <si>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</si>
  <si>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</si>
  <si>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</si>
  <si>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</si>
  <si>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</si>
  <si>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</si>
  <si>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</si>
  <si>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</si>
  <si>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</si>
  <si>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</si>
  <si>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</si>
  <si>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</si>
  <si>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</si>
  <si>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</si>
  <si>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</si>
  <si>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</si>
  <si>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</si>
  <si>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</si>
  <si>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</si>
  <si>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</si>
  <si>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</si>
  <si>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</si>
  <si>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</si>
  <si>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</si>
  <si>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</si>
  <si>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</si>
  <si>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</si>
  <si>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</si>
  <si>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</si>
  <si>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</si>
  <si>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</si>
  <si>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</si>
  <si>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</si>
  <si>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</si>
  <si>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</si>
  <si>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</si>
  <si>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</si>
  <si>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</si>
  <si>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</si>
  <si>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</si>
  <si>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</si>
  <si>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</si>
  <si>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</si>
  <si>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</si>
  <si>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</si>
  <si>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</si>
  <si>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</si>
  <si>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</si>
  <si>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</si>
  <si>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</si>
  <si>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</si>
  <si>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</si>
  <si>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</si>
  <si>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</si>
  <si>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</si>
  <si>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</si>
  <si>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</si>
  <si>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</si>
  <si>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</si>
  <si>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</si>
  <si>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</si>
  <si>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</si>
  <si>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</si>
  <si>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</si>
  <si>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</si>
  <si>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</si>
  <si>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</si>
  <si>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</si>
  <si>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</si>
  <si>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</si>
  <si>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</si>
  <si>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</si>
  <si>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</si>
  <si>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</si>
  <si>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</si>
  <si>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</si>
  <si>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</si>
  <si>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</si>
  <si>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</si>
  <si>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</si>
  <si>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</si>
  <si>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</si>
  <si>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</si>
  <si>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</si>
  <si>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</si>
  <si>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</si>
  <si>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</si>
  <si>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</si>
  <si>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</si>
  <si>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</si>
  <si>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</si>
  <si>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</si>
  <si>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</si>
  <si>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</si>
  <si>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</si>
  <si>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</si>
  <si>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</si>
  <si>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</si>
  <si>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</si>
  <si>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</si>
  <si>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</si>
  <si>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</si>
  <si>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</si>
  <si>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</si>
  <si>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</si>
  <si>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</si>
  <si>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</si>
  <si>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</si>
  <si>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</si>
  <si>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</si>
  <si>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</si>
  <si>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</si>
  <si>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</si>
  <si>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</si>
  <si>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</si>
  <si>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</si>
  <si>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</si>
  <si>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</si>
  <si>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</si>
  <si>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</si>
  <si>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</si>
  <si>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</si>
  <si>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</si>
  <si>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</si>
  <si>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</si>
  <si>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</si>
  <si>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</si>
  <si>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</si>
  <si>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</si>
  <si>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</si>
  <si>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</si>
  <si>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</si>
  <si>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</si>
  <si>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</si>
  <si>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</si>
  <si>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</si>
  <si>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</si>
  <si>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</si>
  <si>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</si>
  <si>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</si>
  <si>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</si>
  <si>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</si>
  <si>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</si>
  <si>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</si>
  <si>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</si>
  <si>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</si>
  <si>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</si>
  <si>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</si>
  <si>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</si>
  <si>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</si>
  <si>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</si>
  <si>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</si>
  <si>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</si>
  <si>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</si>
  <si>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</si>
  <si>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</si>
  <si>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</si>
  <si>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</si>
  <si>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</si>
  <si>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</si>
  <si>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</si>
  <si>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</si>
  <si>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</si>
  <si>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</si>
  <si>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</si>
  <si>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</si>
  <si>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</si>
  <si>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</si>
  <si>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</si>
  <si>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</si>
  <si>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</si>
  <si>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</si>
  <si>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</si>
  <si>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</si>
  <si>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</si>
  <si>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</si>
  <si>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</si>
  <si>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</si>
  <si>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</si>
  <si>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</si>
  <si>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</si>
  <si>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</si>
  <si>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</si>
  <si>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</si>
  <si>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</si>
  <si>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</si>
  <si>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</si>
  <si>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</si>
  <si>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</si>
  <si>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</si>
  <si>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</si>
  <si>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</si>
  <si>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</si>
  <si>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</si>
  <si>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</si>
  <si>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</si>
  <si>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</si>
  <si>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</si>
  <si>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</si>
  <si>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</si>
  <si>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</si>
  <si>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</si>
  <si>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</si>
  <si>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</si>
  <si>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</si>
  <si>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</si>
  <si>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</si>
  <si>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</si>
  <si>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</si>
  <si>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</si>
  <si>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</si>
  <si>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</si>
  <si>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</si>
  <si>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</si>
  <si>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</si>
  <si>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</si>
  <si>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</si>
  <si>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</si>
  <si>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</si>
  <si>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</si>
  <si>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</si>
  <si>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</si>
  <si>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</si>
  <si>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</si>
  <si>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</si>
  <si>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</si>
  <si>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</si>
  <si>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</si>
  <si>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</si>
  <si>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</si>
  <si>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</si>
  <si>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</si>
  <si>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</si>
  <si>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</si>
  <si>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</si>
  <si>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</si>
  <si>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</si>
  <si>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</si>
  <si>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</si>
  <si>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</si>
  <si>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</si>
  <si>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</si>
  <si>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</si>
  <si>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</si>
  <si>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</si>
  <si>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</si>
  <si>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</si>
  <si>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</si>
  <si>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</si>
  <si>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</si>
  <si>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</si>
  <si>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</si>
  <si>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</si>
  <si>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</si>
  <si>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</si>
  <si>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</si>
  <si>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</si>
  <si>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</si>
  <si>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</si>
  <si>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</si>
  <si>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</si>
  <si>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</si>
  <si>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</si>
  <si>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</si>
  <si>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</si>
  <si>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</si>
  <si>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</si>
  <si>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</si>
  <si>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</si>
  <si>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</si>
  <si>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</si>
  <si>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</si>
  <si>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</si>
  <si>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</si>
  <si>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</si>
  <si>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</si>
  <si>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</si>
  <si>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</si>
  <si>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</si>
  <si>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</si>
  <si>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</si>
  <si>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</si>
  <si>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</si>
  <si>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</si>
  <si>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</si>
  <si>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</si>
  <si>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</si>
  <si>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</si>
  <si>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</si>
  <si>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</si>
  <si>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</si>
  <si>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</si>
  <si>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</si>
  <si>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</si>
  <si>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</si>
  <si>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</si>
  <si>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</si>
  <si>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</si>
  <si>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</si>
  <si>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</si>
  <si>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</si>
  <si>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</si>
  <si>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</si>
  <si>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</si>
  <si>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</si>
  <si>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</si>
  <si>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</si>
  <si>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</si>
  <si>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</si>
  <si>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</si>
  <si>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</si>
  <si>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</si>
  <si>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</si>
  <si>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</si>
  <si>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</si>
  <si>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</si>
  <si>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</si>
  <si>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</si>
  <si>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</si>
  <si>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</si>
  <si>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</si>
  <si>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</si>
  <si>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</si>
  <si>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</si>
  <si>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</si>
  <si>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</si>
  <si>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</si>
  <si>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</si>
  <si>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</si>
  <si>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</si>
  <si>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</si>
  <si>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</si>
  <si>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</si>
  <si>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</si>
  <si>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</si>
  <si>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</si>
  <si>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</si>
  <si>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</si>
  <si>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</si>
  <si>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</si>
  <si>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</si>
  <si>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</si>
  <si>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</si>
  <si>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</si>
  <si>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</si>
  <si>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</si>
  <si>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</si>
  <si>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</si>
  <si>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</si>
  <si>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</si>
  <si>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</si>
  <si>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</si>
  <si>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</si>
  <si>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</si>
  <si>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</si>
  <si>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</si>
  <si>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</si>
  <si>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</si>
  <si>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</si>
  <si>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</si>
  <si>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</si>
  <si>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</si>
  <si>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</si>
  <si>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</si>
  <si>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</si>
  <si>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</si>
  <si>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</si>
  <si>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</si>
  <si>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</si>
  <si>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</si>
  <si>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</si>
  <si>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</si>
  <si>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</si>
  <si>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</si>
  <si>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</si>
  <si>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</si>
  <si>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</si>
  <si>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</si>
  <si>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</si>
  <si>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</si>
  <si>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</si>
  <si>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</si>
  <si>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</si>
  <si>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</si>
  <si>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</si>
  <si>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</si>
  <si>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</si>
  <si>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</si>
  <si>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</si>
  <si>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</si>
  <si>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</si>
  <si>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</si>
  <si>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</si>
  <si>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</si>
  <si>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</si>
  <si>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</si>
  <si>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</si>
  <si>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</si>
  <si>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</si>
  <si>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</si>
  <si>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</si>
  <si>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</si>
  <si>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</si>
  <si>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</si>
  <si>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</si>
  <si>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</si>
  <si>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</si>
  <si>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</si>
  <si>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</si>
  <si>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</si>
  <si>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</si>
  <si>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</si>
  <si>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</si>
  <si>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</si>
  <si>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</si>
  <si>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</si>
  <si>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</si>
  <si>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</si>
  <si>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</si>
  <si>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</si>
  <si>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</si>
  <si>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</si>
  <si>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</si>
  <si>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</si>
  <si>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</si>
  <si>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</si>
  <si>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</si>
  <si>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</si>
  <si>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</si>
  <si>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</si>
  <si>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</si>
  <si>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</si>
  <si>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</si>
  <si>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</si>
  <si>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</si>
  <si>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</si>
  <si>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</si>
  <si>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</si>
  <si>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</si>
  <si>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</si>
  <si>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</si>
  <si>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</si>
  <si>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</si>
  <si>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</si>
  <si>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</si>
  <si>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</si>
  <si>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</si>
  <si>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</si>
  <si>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</si>
  <si>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</si>
  <si>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</si>
  <si>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</si>
  <si>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</si>
  <si>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</si>
  <si>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</si>
  <si>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</si>
  <si>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</si>
  <si>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</si>
  <si>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</si>
  <si>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</si>
  <si>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</si>
  <si>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</si>
  <si>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</si>
  <si>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</si>
  <si>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</si>
  <si>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</si>
  <si>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</si>
  <si>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</si>
  <si>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</si>
  <si>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</si>
  <si>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</si>
  <si>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</si>
  <si>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</si>
  <si>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</si>
  <si>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</si>
  <si>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</si>
  <si>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</si>
  <si>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</si>
  <si>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</si>
  <si>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</si>
  <si>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</si>
  <si>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</si>
  <si>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</si>
  <si>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</si>
  <si>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</si>
  <si>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</si>
  <si>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</si>
  <si>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</si>
  <si>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</si>
  <si>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</si>
  <si>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</si>
  <si>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</si>
  <si>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</si>
  <si>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</si>
  <si>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</si>
  <si>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</si>
  <si>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</si>
  <si>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</si>
  <si>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</si>
  <si>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</si>
  <si>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</si>
  <si>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</si>
  <si>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</si>
  <si>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</si>
  <si>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</si>
  <si>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</si>
  <si>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</si>
  <si>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</si>
  <si>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</si>
  <si>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</si>
  <si>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</si>
  <si>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</si>
  <si>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</si>
  <si>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</si>
  <si>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</si>
  <si>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</si>
  <si>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</si>
  <si>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</si>
  <si>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</si>
  <si>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</si>
  <si>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</si>
  <si>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</si>
  <si>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</si>
  <si>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</si>
  <si>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</si>
  <si>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</si>
  <si>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</si>
  <si>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</si>
  <si>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</si>
  <si>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</si>
  <si>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</si>
  <si>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</si>
  <si>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</si>
  <si>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</si>
  <si>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</si>
  <si>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</si>
  <si>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</si>
  <si>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</si>
  <si>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</si>
  <si>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</si>
  <si>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</si>
  <si>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</si>
  <si>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</si>
  <si>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</si>
  <si>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</si>
  <si>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</si>
  <si>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</si>
  <si>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</si>
  <si>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</si>
  <si>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</si>
  <si>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</si>
  <si>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</si>
  <si>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</si>
  <si>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</si>
  <si>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</si>
  <si>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</si>
  <si>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</si>
  <si>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</si>
  <si>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</si>
  <si>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</si>
  <si>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</si>
  <si>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</si>
  <si>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</si>
  <si>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</si>
  <si>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</si>
  <si>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</si>
  <si>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</si>
  <si>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</si>
  <si>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</si>
  <si>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</si>
  <si>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</si>
  <si>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</si>
  <si>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</si>
  <si>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</si>
  <si>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</si>
  <si>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</si>
  <si>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</si>
  <si>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</si>
  <si>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</si>
  <si>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</si>
  <si>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</si>
  <si>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</si>
  <si>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</si>
  <si>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</si>
  <si>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</si>
  <si>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</si>
  <si>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</si>
  <si>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</si>
  <si>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</si>
  <si>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</si>
  <si>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</si>
  <si>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</si>
  <si>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</si>
  <si>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</si>
  <si>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</si>
  <si>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</si>
  <si>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</si>
  <si>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</si>
  <si>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</si>
  <si>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</si>
  <si>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</si>
  <si>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</si>
  <si>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</si>
  <si>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</si>
  <si>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</si>
  <si>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</si>
  <si>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</si>
  <si>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</si>
  <si>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</si>
  <si>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</si>
  <si>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</si>
  <si>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</si>
  <si>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</si>
  <si>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</si>
  <si>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</si>
  <si>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</si>
  <si>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</si>
  <si>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</si>
  <si>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</si>
  <si>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</si>
  <si>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</si>
  <si>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</si>
  <si>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</si>
  <si>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</si>
  <si>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</si>
  <si>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</si>
  <si>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</si>
  <si>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</si>
  <si>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</si>
  <si>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</si>
  <si>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</si>
  <si>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</si>
  <si>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</si>
  <si>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</si>
  <si>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</si>
  <si>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</si>
  <si>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</si>
  <si>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</si>
  <si>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</si>
  <si>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</si>
  <si>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</si>
  <si>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</si>
  <si>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</si>
  <si>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</si>
  <si>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</si>
  <si>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</si>
  <si>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</si>
  <si>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</si>
  <si>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</si>
  <si>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</si>
  <si>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</si>
  <si>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</si>
  <si>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</si>
  <si>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</si>
  <si>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</si>
  <si>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</si>
  <si>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</si>
  <si>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</si>
  <si>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</si>
  <si>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</si>
  <si>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</si>
  <si>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</si>
  <si>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</si>
  <si>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</si>
  <si>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</si>
  <si>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</si>
  <si>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</si>
  <si>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</si>
  <si>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</si>
  <si>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</si>
  <si>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</si>
  <si>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</si>
  <si>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</si>
  <si>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</si>
  <si>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</si>
  <si>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</si>
  <si>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</si>
  <si>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</si>
  <si>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</si>
  <si>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</si>
  <si>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</si>
  <si>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</si>
  <si>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</si>
  <si>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</si>
  <si>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</si>
  <si>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</si>
  <si>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</si>
  <si>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</si>
  <si>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</si>
  <si>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</si>
  <si>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</si>
  <si>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</si>
  <si>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</si>
  <si>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</si>
  <si>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</si>
  <si>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</si>
  <si>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</si>
  <si>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</si>
  <si>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</si>
  <si>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</si>
  <si>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</si>
  <si>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</si>
  <si>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</si>
  <si>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</si>
  <si>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</si>
  <si>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</si>
  <si>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</si>
  <si>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</si>
  <si>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</si>
  <si>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</si>
  <si>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</si>
  <si>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</si>
  <si>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</si>
  <si>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</si>
  <si>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</si>
  <si>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</si>
  <si>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</si>
  <si>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</si>
  <si>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</si>
  <si>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</si>
  <si>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</si>
  <si>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</si>
  <si>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</si>
  <si>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</si>
  <si>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</si>
  <si>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</si>
  <si>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</si>
  <si>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</si>
  <si>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</si>
  <si>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</si>
  <si>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</si>
  <si>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</si>
  <si>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</si>
  <si>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</si>
  <si>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</si>
  <si>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</si>
  <si>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</si>
  <si>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</si>
  <si>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</si>
  <si>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</si>
  <si>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</si>
  <si>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</si>
  <si>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</si>
  <si>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</si>
  <si>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</si>
  <si>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</si>
  <si>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</si>
  <si>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</si>
  <si>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</si>
  <si>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</si>
  <si>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</si>
  <si>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</si>
  <si>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</si>
  <si>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</si>
  <si>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</si>
  <si>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</si>
  <si>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</si>
  <si>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</si>
  <si>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</si>
  <si>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</si>
  <si>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</si>
  <si>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</si>
  <si>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</si>
  <si>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</si>
  <si>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</si>
  <si>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</si>
  <si>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</si>
  <si>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</si>
  <si>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</si>
  <si>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</si>
  <si>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</si>
  <si>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</si>
  <si>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</si>
  <si>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</si>
  <si>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</si>
  <si>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</si>
  <si>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</si>
  <si>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</si>
  <si>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</si>
  <si>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</si>
  <si>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</si>
  <si>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</si>
  <si>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</si>
  <si>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</si>
  <si>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</si>
  <si>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</si>
  <si>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</si>
  <si>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</si>
  <si>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</si>
  <si>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</si>
  <si>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</si>
  <si>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</si>
  <si>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</si>
  <si>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</si>
  <si>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</si>
  <si>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</si>
  <si>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</si>
  <si>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</si>
  <si>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</si>
  <si>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</si>
  <si>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</si>
  <si>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</si>
  <si>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</si>
  <si>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</si>
  <si>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</si>
  <si>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</si>
  <si>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</si>
  <si>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</si>
  <si>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</si>
  <si>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</si>
  <si>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</si>
  <si>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</si>
  <si>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</si>
  <si>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</si>
  <si>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</si>
  <si>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</si>
  <si>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</si>
  <si>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</si>
  <si>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</si>
  <si>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</si>
  <si>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</si>
  <si>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</si>
  <si>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</si>
  <si>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</si>
  <si>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</si>
  <si>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</si>
  <si>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</si>
  <si>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</si>
  <si>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</si>
  <si>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</si>
  <si>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</si>
  <si>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</si>
  <si>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</si>
  <si>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</si>
  <si>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</si>
  <si>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</si>
  <si>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</si>
  <si>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</si>
  <si>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</si>
  <si>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</si>
  <si>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</si>
  <si>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</si>
  <si>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</si>
  <si>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</si>
  <si>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</si>
  <si>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</si>
  <si>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</si>
  <si>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</si>
  <si>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</si>
  <si>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</si>
  <si>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</si>
  <si>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</si>
  <si>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</si>
  <si>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</si>
  <si>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</si>
  <si>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</si>
  <si>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</si>
  <si>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</si>
  <si>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</si>
  <si>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</si>
  <si>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</si>
  <si>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</si>
  <si>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</si>
  <si>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</si>
  <si>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</si>
  <si>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</si>
  <si>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</si>
  <si>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</si>
  <si>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</si>
  <si>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</si>
  <si>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</si>
  <si>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</si>
  <si>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</si>
  <si>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</si>
  <si>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</si>
  <si>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</si>
  <si>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</si>
  <si>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</si>
  <si>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</si>
  <si>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</si>
  <si>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</si>
  <si>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</si>
  <si>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</si>
  <si>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</si>
  <si>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</si>
  <si>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</si>
  <si>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</si>
  <si>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</si>
  <si>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</si>
  <si>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</si>
  <si>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</si>
  <si>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</si>
  <si>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</si>
  <si>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</si>
  <si>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</si>
  <si>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</si>
  <si>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</si>
  <si>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</si>
  <si>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</si>
  <si>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</si>
  <si>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</si>
  <si>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</si>
  <si>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</si>
  <si>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</si>
  <si>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</si>
  <si>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</si>
  <si>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</si>
  <si>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</si>
  <si>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</si>
  <si>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</si>
  <si>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</si>
  <si>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</si>
  <si>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</si>
  <si>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</si>
  <si>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</si>
  <si>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</si>
  <si>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</si>
  <si>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</si>
  <si>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</si>
  <si>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</si>
  <si>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</si>
  <si>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</si>
  <si>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</si>
  <si>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</si>
  <si>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</si>
  <si>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</si>
  <si>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</si>
  <si>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</si>
  <si>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</si>
  <si>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</si>
  <si>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</si>
  <si>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</si>
  <si>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</si>
  <si>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</si>
  <si>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</si>
  <si>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</si>
  <si>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</si>
  <si>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</si>
  <si>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</si>
  <si>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</si>
  <si>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</si>
  <si>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</si>
  <si>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</si>
  <si>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</si>
  <si>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</si>
  <si>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</si>
  <si>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</si>
  <si>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</si>
  <si>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</si>
  <si>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</si>
  <si>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</si>
  <si>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</si>
  <si>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</si>
  <si>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</si>
  <si>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</si>
  <si>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</si>
  <si>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</si>
  <si>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</si>
  <si>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</si>
  <si>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</si>
  <si>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</si>
  <si>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</si>
  <si>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</si>
  <si>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</si>
  <si>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</si>
  <si>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</si>
  <si>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</si>
  <si>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</si>
  <si>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</si>
  <si>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</si>
  <si>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</si>
  <si>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</si>
  <si>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</si>
  <si>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</si>
  <si>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</si>
  <si>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</si>
  <si>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</si>
  <si>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</si>
  <si>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</si>
  <si>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</si>
  <si>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</si>
  <si>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</si>
  <si>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</si>
  <si>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</si>
  <si>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</si>
  <si>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</si>
  <si>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</si>
  <si>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</si>
  <si>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</si>
  <si>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</si>
  <si>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</si>
  <si>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</si>
  <si>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</si>
  <si>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</si>
  <si>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</si>
  <si>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</si>
  <si>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</si>
  <si>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</si>
  <si>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</si>
  <si>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</si>
  <si>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</si>
  <si>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</si>
  <si>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</si>
  <si>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</si>
  <si>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</si>
  <si>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</si>
  <si>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</si>
  <si>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</si>
  <si>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</si>
  <si>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</si>
  <si>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</si>
  <si>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</si>
  <si>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</si>
  <si>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</si>
  <si>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</si>
  <si>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</si>
  <si>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</si>
  <si>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</si>
  <si>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</si>
  <si>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</si>
  <si>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</si>
  <si>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</si>
  <si>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</si>
  <si>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</si>
  <si>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</si>
  <si>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</si>
  <si>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</si>
  <si>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</si>
  <si>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</si>
  <si>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</si>
  <si>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</si>
  <si>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</si>
  <si>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</si>
  <si>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</si>
  <si>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</si>
  <si>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</si>
  <si>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</si>
  <si>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</si>
  <si>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</si>
  <si>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</si>
  <si>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</si>
  <si>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</si>
  <si>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</si>
  <si>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</si>
  <si>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</si>
  <si>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</si>
  <si>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</si>
  <si>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</si>
  <si>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</si>
  <si>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</si>
  <si>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</si>
  <si>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</si>
  <si>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</si>
  <si>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</si>
  <si>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</si>
  <si>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</si>
  <si>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</si>
  <si>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</si>
  <si>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</si>
  <si>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</si>
  <si>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</si>
  <si>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</si>
  <si>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</si>
  <si>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</si>
  <si>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</si>
  <si>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</si>
  <si>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</si>
  <si>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</si>
  <si>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</si>
  <si>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</si>
  <si>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</si>
  <si>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</si>
  <si>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</si>
  <si>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</si>
  <si>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</si>
  <si>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</si>
  <si>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</si>
  <si>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</si>
  <si>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</si>
  <si>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</si>
  <si>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</si>
  <si>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</si>
  <si>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</si>
  <si>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</si>
  <si>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</si>
  <si>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</si>
  <si>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</si>
  <si>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</si>
  <si>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</si>
  <si>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</si>
  <si>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</si>
  <si>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</si>
  <si>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</si>
  <si>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</si>
  <si>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</si>
  <si>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</si>
  <si>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</si>
  <si>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</si>
  <si>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</si>
  <si>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</si>
  <si>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</si>
  <si>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</si>
  <si>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</si>
  <si>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</si>
  <si>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</si>
  <si>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</si>
  <si>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</si>
  <si>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</si>
  <si>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</si>
  <si>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</si>
  <si>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</si>
  <si>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</si>
  <si>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</si>
  <si>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</si>
  <si>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</si>
  <si>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</si>
  <si>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</si>
  <si>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</si>
  <si>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</si>
  <si>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</si>
  <si>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</si>
  <si>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</si>
  <si>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</si>
  <si>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</si>
  <si>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</si>
  <si>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</si>
  <si>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</si>
  <si>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</si>
  <si>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</si>
  <si>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</si>
  <si>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</si>
  <si>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</si>
  <si>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</si>
  <si>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</si>
  <si>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</si>
  <si>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</si>
  <si>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</si>
  <si>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</si>
  <si>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</si>
  <si>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</si>
  <si>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</si>
  <si>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</si>
  <si>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</si>
  <si>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</si>
  <si>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</si>
  <si>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</si>
  <si>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</si>
  <si>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</si>
  <si>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</si>
  <si>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</si>
  <si>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</si>
  <si>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</si>
  <si>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</si>
  <si>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</si>
  <si>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</si>
  <si>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</si>
  <si>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</si>
  <si>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</si>
  <si>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</si>
  <si>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</si>
  <si>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</si>
  <si>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</si>
  <si>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</si>
  <si>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</si>
  <si>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</si>
  <si>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</si>
  <si>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</si>
  <si>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</si>
  <si>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</si>
  <si>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</si>
  <si>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</si>
  <si>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</si>
  <si>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</si>
  <si>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</si>
  <si>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</si>
  <si>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</si>
  <si>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</si>
  <si>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</si>
  <si>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</si>
  <si>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</si>
  <si>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</si>
  <si>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</si>
  <si>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</si>
  <si>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</si>
  <si>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</si>
  <si>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</si>
  <si>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</si>
  <si>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</si>
  <si>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</si>
  <si>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</si>
  <si>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</si>
  <si>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</si>
  <si>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</si>
  <si>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</si>
  <si>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</si>
  <si>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</si>
  <si>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</si>
  <si>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</si>
  <si>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</si>
  <si>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</si>
  <si>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</si>
  <si>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</si>
  <si>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</si>
  <si>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</si>
  <si>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</si>
  <si>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</si>
  <si>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</si>
  <si>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</si>
  <si>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</si>
  <si>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</si>
  <si>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</si>
  <si>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</si>
  <si>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</si>
  <si>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</si>
  <si>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</si>
  <si>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</si>
  <si>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</si>
  <si>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</si>
  <si>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</si>
  <si>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</si>
  <si>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</si>
  <si>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</si>
  <si>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</si>
  <si>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</si>
  <si>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</si>
  <si>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</si>
  <si>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</si>
  <si>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</si>
  <si>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</si>
  <si>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</si>
  <si>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</si>
  <si>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</si>
  <si>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</si>
  <si>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</si>
  <si>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</si>
  <si>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</si>
  <si>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</si>
  <si>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</si>
  <si>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</si>
  <si>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</si>
  <si>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</si>
  <si>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</si>
  <si>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</si>
  <si>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</si>
  <si>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</si>
  <si>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</si>
  <si>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</si>
  <si>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</si>
  <si>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</si>
  <si>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</si>
  <si>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</si>
  <si>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</si>
  <si>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</si>
  <si>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</si>
  <si>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</si>
  <si>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</si>
  <si>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</si>
  <si>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</si>
  <si>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</si>
  <si>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</si>
  <si>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</si>
  <si>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</si>
  <si>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</si>
  <si>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</si>
  <si>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</si>
  <si>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</si>
  <si>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</si>
  <si>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</si>
  <si>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</si>
  <si>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</si>
  <si>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</si>
  <si>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</si>
  <si>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</si>
  <si>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</si>
  <si>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</si>
  <si>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</si>
  <si>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</si>
  <si>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</si>
  <si>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</si>
  <si>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</si>
  <si>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</si>
  <si>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</si>
  <si>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</si>
  <si>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</si>
  <si>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</si>
  <si>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</si>
  <si>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</si>
  <si>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</si>
  <si>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</si>
  <si>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</si>
  <si>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</si>
  <si>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</si>
  <si>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</si>
  <si>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</si>
  <si>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</si>
  <si>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</si>
  <si>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</si>
  <si>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</si>
  <si>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</si>
  <si>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</si>
  <si>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</si>
  <si>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</si>
  <si>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</si>
  <si>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</si>
  <si>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</si>
  <si>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</si>
  <si>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</si>
  <si>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</si>
  <si>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</si>
  <si>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</si>
  <si>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</si>
  <si>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</si>
  <si>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</si>
  <si>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</si>
  <si>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</si>
  <si>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</si>
  <si>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</si>
  <si>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</si>
  <si>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</si>
  <si>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</si>
  <si>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</si>
  <si>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</si>
  <si>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</si>
  <si>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</si>
  <si>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</si>
  <si>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</si>
  <si>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</si>
  <si>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</si>
  <si>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</si>
  <si>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</si>
  <si>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</si>
  <si>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</si>
  <si>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</si>
  <si>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</si>
  <si>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</si>
  <si>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</si>
  <si>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</si>
  <si>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</si>
  <si>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</si>
  <si>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</si>
  <si>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</si>
  <si>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</si>
  <si>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</si>
  <si>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</si>
  <si>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</si>
  <si>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</si>
  <si>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</si>
  <si>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</si>
  <si>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</si>
  <si>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</si>
  <si>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</si>
  <si>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</si>
  <si>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</si>
  <si>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</si>
  <si>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</si>
  <si>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</si>
  <si>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</si>
  <si>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</si>
  <si>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</si>
  <si>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</si>
  <si>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</si>
  <si>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</si>
  <si>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</si>
  <si>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</si>
  <si>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</si>
  <si>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</si>
  <si>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</si>
  <si>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</si>
  <si>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</si>
  <si>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</si>
  <si>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</si>
  <si>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</si>
  <si>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</si>
  <si>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</si>
  <si>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</si>
  <si>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</si>
  <si>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</si>
  <si>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</si>
  <si>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</si>
  <si>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</si>
  <si>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</si>
  <si>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</si>
  <si>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</si>
  <si>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</si>
  <si>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</si>
  <si>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</si>
  <si>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</si>
  <si>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</si>
  <si>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</si>
  <si>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</si>
  <si>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</si>
  <si>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</si>
  <si>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</si>
  <si>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</si>
  <si>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</si>
  <si>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</si>
  <si>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</si>
  <si>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</si>
  <si>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</si>
  <si>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</si>
  <si>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</si>
  <si>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</si>
  <si>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</si>
  <si>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</si>
  <si>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</si>
  <si>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</si>
  <si>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</si>
  <si>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</si>
  <si>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</si>
  <si>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</si>
  <si>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</si>
  <si>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</si>
  <si>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</si>
  <si>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</si>
  <si>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</si>
  <si>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</si>
  <si>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</si>
  <si>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</si>
  <si>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</si>
  <si>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</si>
  <si>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</si>
  <si>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</si>
  <si>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</si>
  <si>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</si>
  <si>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</si>
  <si>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</si>
  <si>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</si>
  <si>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</si>
  <si>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</si>
  <si>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</si>
  <si>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</si>
  <si>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</si>
  <si>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</si>
  <si>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</si>
  <si>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</si>
  <si>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</si>
  <si>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</si>
  <si>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</si>
  <si>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</si>
  <si>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</si>
  <si>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</si>
  <si>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</si>
  <si>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</si>
  <si>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</si>
  <si>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</si>
  <si>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</si>
  <si>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</si>
  <si>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</si>
  <si>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</si>
  <si>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</si>
  <si>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</si>
  <si>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</si>
  <si>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</si>
  <si>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</si>
  <si>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</si>
  <si>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</si>
  <si>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</si>
  <si>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</si>
  <si>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</si>
  <si>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</si>
  <si>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</si>
  <si>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</si>
  <si>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</si>
  <si>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</si>
  <si>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</si>
  <si>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</si>
  <si>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</si>
  <si>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</si>
  <si>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</si>
  <si>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</si>
  <si>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</si>
  <si>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</si>
  <si>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</si>
  <si>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</si>
  <si>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</si>
  <si>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</si>
  <si>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</si>
  <si>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</si>
  <si>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</si>
  <si>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</si>
  <si>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</si>
  <si>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</si>
  <si>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</si>
  <si>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</si>
  <si>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</si>
  <si>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</si>
  <si>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</si>
  <si>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</si>
  <si>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</si>
  <si>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</si>
  <si>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</si>
  <si>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</si>
  <si>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</si>
  <si>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</si>
  <si>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</si>
  <si>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</si>
  <si>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</si>
  <si>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</si>
  <si>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</si>
  <si>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</si>
  <si>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</si>
  <si>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</si>
  <si>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</si>
  <si>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</si>
  <si>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</si>
  <si>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</si>
  <si>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</si>
  <si>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</si>
  <si>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</si>
  <si>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</si>
  <si>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</si>
  <si>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</si>
  <si>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</si>
  <si>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</si>
  <si>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</si>
  <si>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</si>
  <si>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</si>
  <si>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</si>
  <si>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</si>
  <si>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</si>
  <si>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</si>
  <si>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</si>
  <si>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</si>
  <si>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</si>
  <si>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</si>
  <si>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</si>
  <si>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</si>
  <si>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</si>
  <si>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</si>
  <si>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</si>
  <si>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</si>
  <si>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</si>
  <si>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</si>
  <si>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</si>
  <si>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</si>
  <si>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</si>
  <si>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</si>
  <si>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</si>
  <si>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</si>
  <si>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</si>
  <si>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</si>
  <si>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</si>
  <si>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</si>
  <si>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</si>
  <si>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</si>
  <si>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</si>
  <si>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</si>
  <si>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</si>
  <si>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</si>
  <si>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</si>
  <si>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</si>
  <si>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</si>
  <si>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</si>
  <si>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</si>
  <si>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</si>
  <si>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</si>
  <si>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</si>
  <si>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</si>
  <si>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</si>
  <si>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</si>
  <si>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</si>
  <si>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</si>
  <si>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</si>
  <si>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</si>
  <si>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</si>
  <si>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</si>
  <si>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</si>
  <si>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</si>
  <si>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</si>
  <si>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</si>
  <si>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</si>
  <si>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</si>
  <si>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</si>
  <si>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</si>
  <si>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</si>
  <si>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</si>
  <si>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</si>
  <si>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</si>
  <si>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</si>
  <si>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</si>
  <si>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</si>
  <si>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</si>
  <si>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</si>
  <si>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</si>
  <si>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</si>
  <si>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</si>
  <si>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</si>
  <si>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</si>
  <si>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</si>
  <si>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</si>
  <si>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</si>
  <si>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</si>
  <si>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</si>
  <si>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</si>
  <si>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</si>
  <si>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</si>
  <si>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</si>
  <si>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</si>
  <si>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</si>
  <si>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</si>
  <si>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</si>
  <si>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</si>
  <si>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</si>
  <si>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</si>
  <si>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</si>
  <si>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</si>
  <si>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</si>
  <si>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</si>
  <si>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</si>
  <si>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</si>
  <si>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</si>
  <si>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</si>
  <si>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</si>
  <si>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</si>
  <si>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</si>
  <si>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</si>
  <si>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</si>
  <si>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</si>
  <si>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</si>
  <si>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</si>
  <si>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</si>
  <si>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</si>
  <si>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</si>
  <si>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</si>
  <si>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</si>
  <si>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</si>
  <si>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</si>
  <si>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</si>
  <si>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</si>
  <si>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</si>
  <si>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</si>
  <si>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</si>
  <si>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</si>
  <si>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</si>
  <si>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</si>
  <si>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</si>
  <si>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</si>
  <si>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</si>
  <si>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</si>
  <si>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</si>
  <si>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</si>
  <si>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</si>
  <si>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</si>
  <si>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</si>
  <si>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</si>
  <si>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</si>
  <si>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</si>
  <si>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</si>
  <si>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</si>
  <si>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</si>
  <si>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</si>
  <si>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</si>
  <si>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</si>
  <si>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</si>
  <si>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</si>
  <si>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</si>
  <si>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</si>
  <si>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</si>
  <si>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</si>
  <si>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</si>
  <si>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</si>
  <si>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</si>
  <si>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</si>
  <si>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</si>
  <si>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</si>
  <si>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</si>
  <si>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</si>
  <si>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</si>
  <si>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</si>
  <si>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</si>
  <si>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</si>
  <si>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</si>
  <si>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</si>
  <si>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</si>
  <si>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</si>
  <si>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</si>
  <si>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</si>
  <si>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</si>
  <si>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</si>
  <si>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</si>
  <si>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</si>
  <si>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</si>
  <si>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</si>
  <si>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</si>
  <si>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</si>
  <si>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</si>
  <si>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</si>
  <si>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</si>
  <si>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</si>
  <si>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</si>
  <si>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</si>
  <si>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</si>
  <si>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</si>
  <si>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</si>
  <si>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</si>
  <si>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</si>
  <si>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</si>
  <si>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</si>
  <si>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</si>
  <si>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</si>
  <si>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</si>
  <si>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</si>
  <si>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</si>
  <si>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</si>
  <si>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</si>
  <si>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</si>
  <si>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</si>
  <si>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</si>
  <si>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</si>
  <si>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</si>
  <si>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</si>
  <si>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</si>
  <si>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</si>
  <si>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</si>
  <si>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</si>
  <si>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</si>
  <si>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</si>
  <si>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</si>
  <si>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</si>
  <si>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</si>
  <si>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</si>
  <si>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</si>
  <si>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</si>
  <si>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</si>
  <si>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</si>
  <si>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</si>
  <si>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</si>
  <si>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</si>
  <si>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</si>
  <si>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</si>
  <si>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</si>
  <si>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</si>
  <si>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</si>
  <si>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</si>
  <si>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</si>
  <si>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</si>
  <si>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</si>
  <si>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</si>
  <si>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</si>
  <si>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</si>
  <si>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</si>
  <si>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</si>
  <si>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</si>
  <si>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</si>
  <si>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</si>
  <si>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</si>
  <si>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</si>
  <si>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</si>
  <si>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</si>
  <si>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</si>
  <si>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</si>
  <si>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</si>
  <si>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</si>
  <si>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</si>
  <si>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</si>
  <si>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</si>
  <si>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</si>
  <si>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</si>
  <si>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</si>
  <si>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</si>
  <si>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</si>
  <si>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</si>
  <si>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</si>
  <si>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</si>
  <si>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</si>
  <si>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</si>
  <si>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</si>
  <si>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</si>
  <si>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</si>
  <si>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</si>
  <si>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</si>
  <si>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</si>
  <si>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</si>
  <si>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</si>
  <si>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</si>
  <si>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</si>
  <si>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</si>
  <si>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</si>
  <si>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</si>
  <si>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</si>
  <si>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</si>
  <si>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</si>
  <si>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</si>
  <si>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</si>
  <si>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</si>
  <si>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</si>
  <si>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</si>
  <si>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</si>
  <si>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</si>
  <si>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</si>
  <si>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</si>
  <si>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</si>
  <si>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</si>
  <si>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</si>
  <si>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</si>
  <si>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</si>
  <si>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</si>
  <si>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</si>
  <si>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</si>
  <si>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</si>
  <si>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</si>
  <si>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</si>
  <si>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</si>
  <si>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</si>
  <si>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</si>
  <si>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</si>
  <si>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</si>
  <si>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</si>
  <si>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</si>
  <si>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</si>
  <si>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</si>
  <si>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</si>
  <si>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</si>
  <si>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</si>
  <si>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</si>
  <si>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</si>
  <si>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</si>
  <si>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</si>
  <si>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</si>
  <si>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</si>
  <si>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</si>
  <si>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</si>
  <si>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</si>
  <si>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</si>
  <si>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</si>
  <si>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</si>
  <si>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</si>
  <si>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</si>
  <si>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</si>
  <si>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</si>
  <si>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</si>
  <si>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</si>
  <si>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</si>
  <si>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</si>
  <si>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</si>
  <si>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</si>
  <si>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</si>
  <si>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</si>
  <si>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</si>
  <si>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</si>
  <si>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</si>
  <si>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</si>
  <si>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</si>
  <si>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</si>
  <si>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</si>
  <si>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</si>
  <si>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</si>
  <si>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</si>
  <si>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</si>
  <si>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</si>
  <si>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</si>
  <si>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</si>
  <si>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</si>
  <si>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</si>
  <si>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</si>
  <si>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</si>
  <si>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</si>
  <si>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</si>
  <si>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</si>
  <si>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</si>
  <si>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</si>
  <si>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</si>
  <si>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</si>
  <si>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</si>
  <si>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</si>
  <si>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</si>
  <si>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</si>
  <si>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</si>
  <si>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</si>
  <si>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</si>
  <si>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</si>
  <si>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</si>
  <si>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</si>
  <si>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</si>
  <si>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</si>
  <si>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</si>
  <si>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</si>
  <si>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</si>
  <si>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</si>
  <si>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</si>
  <si>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</si>
  <si>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</si>
  <si>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</si>
  <si>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</si>
  <si>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</si>
  <si>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</si>
  <si>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</si>
  <si>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</si>
  <si>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</si>
  <si>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</si>
  <si>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</si>
  <si>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</si>
  <si>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</si>
  <si>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</si>
  <si>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</si>
  <si>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</si>
  <si>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</si>
  <si>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</si>
  <si>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</si>
  <si>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</si>
  <si>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</si>
  <si>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</si>
  <si>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</si>
  <si>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</si>
  <si>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</si>
  <si>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</si>
  <si>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</si>
  <si>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</si>
  <si>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</si>
  <si>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</si>
  <si>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</si>
  <si>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</si>
  <si>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</si>
  <si>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</si>
  <si>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</si>
  <si>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</si>
  <si>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</si>
  <si>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</si>
  <si>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</si>
  <si>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</si>
  <si>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</si>
  <si>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</si>
  <si>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</si>
  <si>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</si>
  <si>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</si>
  <si>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</si>
  <si>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</si>
  <si>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</si>
  <si>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</si>
  <si>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</si>
  <si>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</si>
  <si>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</si>
  <si>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</si>
  <si>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</si>
  <si>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</si>
  <si>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</si>
  <si>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</si>
  <si>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</si>
  <si>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</si>
  <si>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</si>
  <si>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</si>
  <si>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</si>
  <si>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</si>
  <si>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</si>
  <si>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</si>
  <si>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</si>
  <si>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</si>
  <si>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</si>
  <si>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</si>
  <si>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</si>
  <si>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</si>
  <si>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</si>
  <si>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</si>
  <si>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</si>
  <si>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</si>
  <si>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</si>
  <si>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</si>
  <si>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</si>
  <si>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</si>
  <si>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</si>
  <si>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</si>
  <si>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</si>
  <si>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</si>
  <si>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</si>
  <si>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</si>
  <si>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</si>
  <si>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</si>
  <si>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</si>
  <si>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</si>
  <si>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</si>
  <si>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</si>
  <si>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</si>
  <si>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</si>
  <si>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</si>
  <si>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</si>
  <si>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</si>
  <si>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</si>
  <si>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</si>
  <si>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</si>
  <si>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</si>
  <si>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</si>
  <si>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</si>
  <si>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</si>
  <si>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</si>
  <si>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</si>
  <si>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</si>
  <si>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</si>
  <si>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</si>
  <si>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</si>
  <si>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</si>
  <si>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</si>
  <si>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</si>
  <si>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</si>
  <si>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</si>
  <si>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</si>
  <si>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</si>
  <si>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</si>
  <si>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</si>
  <si>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</si>
  <si>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</si>
  <si>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</si>
  <si>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</si>
  <si>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</si>
  <si>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</si>
  <si>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</si>
  <si>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</si>
  <si>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</si>
  <si>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</si>
  <si>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</si>
  <si>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</si>
  <si>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</si>
  <si>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</si>
  <si>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</si>
  <si>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</si>
  <si>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</si>
  <si>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</si>
  <si>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</si>
  <si>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</si>
  <si>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</si>
  <si>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</si>
  <si>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</si>
  <si>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</si>
  <si>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</si>
  <si>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</si>
  <si>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</si>
  <si>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</si>
  <si>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</si>
  <si>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</si>
  <si>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</si>
  <si>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</si>
  <si>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</si>
  <si>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</si>
  <si>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</si>
  <si>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</si>
  <si>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</si>
  <si>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</si>
  <si>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</si>
  <si>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</si>
  <si>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</si>
  <si>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</si>
  <si>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</si>
  <si>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</si>
  <si>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</si>
  <si>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</si>
  <si>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</si>
  <si>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</si>
  <si>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</si>
  <si>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</si>
  <si>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</si>
  <si>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</si>
  <si>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</si>
  <si>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</si>
  <si>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</si>
  <si>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</si>
  <si>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</si>
  <si>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</si>
  <si>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</si>
  <si>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</si>
  <si>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</si>
  <si>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</si>
  <si>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</si>
  <si>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</si>
  <si>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</si>
  <si>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</si>
  <si>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</si>
  <si>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</si>
  <si>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</si>
  <si>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</si>
  <si>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</si>
  <si>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</si>
  <si>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</si>
  <si>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</si>
  <si>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</si>
  <si>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</si>
  <si>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</si>
  <si>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</si>
  <si>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</si>
  <si>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</si>
  <si>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</si>
  <si>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</si>
  <si>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</si>
  <si>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</si>
  <si>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</si>
  <si>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</si>
  <si>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</si>
  <si>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</si>
  <si>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</si>
  <si>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</si>
  <si>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</si>
  <si>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</si>
  <si>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</si>
  <si>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</si>
  <si>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</si>
  <si>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</si>
  <si>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</si>
  <si>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</si>
  <si>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</si>
  <si>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</si>
  <si>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</si>
  <si>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</si>
  <si>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</si>
  <si>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</si>
  <si>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</si>
  <si>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</si>
  <si>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</si>
  <si>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</si>
  <si>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</si>
  <si>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</si>
  <si>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</si>
  <si>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</si>
  <si>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</si>
  <si>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</si>
  <si>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</si>
  <si>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</si>
  <si>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</si>
  <si>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</si>
  <si>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</si>
  <si>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</si>
  <si>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</si>
  <si>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</si>
  <si>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</si>
  <si>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</si>
  <si>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</si>
  <si>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</si>
  <si>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</si>
  <si>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</si>
  <si>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</si>
  <si>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</si>
  <si>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</si>
  <si>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</si>
  <si>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</si>
  <si>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</si>
  <si>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</si>
  <si>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</si>
  <si>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</si>
  <si>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</si>
  <si>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</si>
  <si>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</si>
  <si>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</si>
  <si>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</si>
  <si>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</si>
  <si>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</si>
  <si>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</si>
  <si>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</si>
  <si>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</si>
  <si>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</si>
  <si>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</si>
  <si>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</si>
  <si>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</si>
  <si>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</si>
  <si>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</si>
  <si>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</si>
  <si>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</si>
  <si>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</si>
  <si>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</si>
  <si>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</si>
  <si>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</si>
  <si>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</si>
  <si>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</si>
  <si>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</si>
  <si>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</si>
  <si>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</si>
  <si>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</si>
  <si>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</si>
  <si>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</si>
  <si>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</si>
  <si>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</si>
  <si>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</si>
  <si>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</si>
  <si>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</si>
  <si>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</si>
  <si>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</si>
  <si>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</si>
  <si>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</si>
  <si>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</si>
  <si>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</si>
  <si>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</si>
  <si>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</si>
  <si>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</si>
  <si>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</si>
  <si>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</si>
  <si>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</si>
  <si>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</si>
  <si>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</si>
  <si>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</si>
  <si>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</si>
  <si>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</si>
  <si>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</si>
  <si>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</si>
  <si>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</si>
  <si>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</si>
  <si>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</si>
  <si>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</si>
  <si>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</si>
  <si>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</si>
  <si>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</si>
  <si>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</si>
  <si>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</si>
  <si>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</si>
  <si>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</si>
  <si>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</si>
  <si>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</si>
  <si>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</si>
  <si>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</si>
  <si>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</si>
  <si>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</si>
  <si>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</si>
  <si>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</si>
  <si>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</si>
  <si>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</si>
  <si>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</si>
  <si>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</si>
  <si>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</si>
  <si>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</si>
  <si>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</si>
  <si>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</si>
  <si>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</si>
  <si>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</si>
  <si>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</si>
  <si>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</si>
  <si>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</si>
  <si>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</si>
  <si>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</si>
  <si>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</si>
  <si>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</si>
  <si>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</si>
  <si>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</si>
  <si>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</si>
  <si>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</si>
  <si>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</si>
  <si>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</si>
  <si>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</si>
  <si>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</si>
  <si>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</si>
  <si>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</si>
  <si>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</si>
  <si>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</si>
  <si>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</si>
  <si>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</si>
  <si>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</si>
  <si>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</si>
  <si>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</si>
  <si>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</si>
  <si>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</si>
  <si>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</si>
  <si>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</si>
  <si>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</si>
  <si>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</si>
  <si>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</si>
  <si>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</si>
  <si>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</si>
  <si>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</si>
  <si>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</si>
  <si>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</si>
  <si>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</si>
  <si>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</si>
  <si>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</si>
  <si>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</si>
  <si>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</si>
  <si>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</si>
  <si>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</si>
  <si>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</si>
  <si>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</si>
  <si>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</si>
  <si>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</si>
  <si>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</si>
  <si>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</si>
  <si>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</si>
  <si>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</si>
  <si>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</si>
  <si>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</si>
  <si>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</si>
  <si>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</si>
  <si>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</si>
  <si>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</si>
  <si>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</si>
  <si>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</si>
  <si>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</si>
  <si>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</si>
  <si>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</si>
  <si>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</si>
  <si>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</si>
  <si>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</si>
  <si>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</si>
  <si>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</si>
  <si>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</si>
  <si>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</si>
  <si>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</si>
  <si>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</si>
  <si>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</si>
  <si>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</si>
  <si>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</si>
  <si>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</si>
  <si>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</si>
  <si>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</si>
  <si>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</si>
  <si>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</si>
  <si>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</si>
  <si>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</si>
  <si>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</si>
  <si>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</si>
  <si>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</si>
  <si>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</si>
  <si>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</si>
  <si>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</si>
  <si>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</si>
  <si>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</si>
  <si>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</si>
  <si>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</si>
  <si>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</si>
  <si>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</si>
  <si>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</si>
  <si>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</si>
  <si>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</si>
  <si>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</si>
  <si>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</si>
  <si>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</si>
  <si>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</si>
  <si>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</si>
  <si>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</si>
  <si>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</si>
  <si>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</si>
  <si>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</si>
  <si>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</si>
  <si>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</si>
  <si>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</si>
  <si>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</si>
  <si>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</si>
  <si>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</si>
  <si>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</si>
  <si>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</si>
  <si>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</si>
  <si>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</si>
  <si>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</si>
  <si>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</si>
  <si>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</si>
  <si>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</si>
  <si>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</si>
  <si>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</si>
  <si>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</si>
  <si>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</si>
  <si>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</si>
  <si>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</si>
  <si>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</si>
  <si>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</si>
  <si>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</si>
  <si>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</si>
  <si>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</si>
  <si>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</si>
  <si>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</si>
  <si>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</si>
  <si>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</si>
  <si>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</si>
  <si>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</si>
  <si>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</si>
  <si>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</si>
  <si>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</si>
  <si>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</si>
  <si>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</si>
  <si>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</si>
  <si>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</si>
  <si>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</si>
  <si>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</si>
  <si>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</si>
  <si>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</si>
  <si>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</si>
  <si>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</si>
  <si>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</si>
  <si>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</si>
  <si>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</si>
  <si>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</si>
  <si>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</si>
  <si>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</si>
  <si>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</si>
  <si>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</si>
  <si>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</si>
  <si>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</si>
  <si>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</si>
  <si>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</si>
  <si>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</si>
  <si>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</si>
  <si>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</si>
  <si>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</si>
  <si>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</si>
  <si>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</si>
  <si>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</si>
  <si>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</si>
  <si>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</si>
  <si>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</si>
  <si>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</si>
  <si>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</si>
  <si>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</si>
  <si>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</si>
  <si>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</si>
  <si>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</si>
  <si>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</si>
  <si>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</si>
  <si>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</si>
  <si>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</si>
  <si>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</si>
  <si>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</si>
  <si>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</si>
  <si>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</si>
  <si>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</si>
  <si>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</si>
  <si>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</si>
  <si>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</si>
  <si>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</si>
  <si>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</si>
  <si>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</si>
  <si>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</si>
  <si>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</si>
  <si>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</si>
  <si>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</si>
  <si>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</si>
  <si>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</si>
  <si>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</si>
  <si>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</si>
  <si>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</si>
  <si>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</si>
  <si>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</si>
  <si>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</si>
  <si>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</si>
  <si>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</si>
  <si>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</si>
  <si>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</si>
  <si>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</si>
  <si>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</si>
  <si>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</si>
  <si>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</si>
  <si>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</si>
  <si>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</si>
  <si>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</si>
  <si>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</si>
  <si>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</si>
  <si>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</si>
  <si>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</si>
  <si>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</si>
  <si>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</si>
  <si>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</si>
  <si>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</si>
  <si>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</si>
  <si>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</si>
  <si>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</si>
  <si>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</si>
  <si>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</si>
  <si>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</si>
  <si>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</si>
  <si>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</si>
  <si>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</si>
  <si>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</si>
  <si>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</si>
  <si>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</si>
  <si>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</si>
  <si>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</si>
  <si>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</si>
  <si>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</si>
  <si>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</si>
  <si>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</si>
  <si>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</si>
  <si>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</si>
  <si>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</si>
  <si>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</si>
  <si>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</si>
  <si>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</si>
  <si>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</si>
  <si>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</si>
  <si>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</si>
  <si>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</si>
  <si>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</si>
  <si>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</si>
  <si>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</si>
  <si>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</si>
  <si>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</si>
  <si>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</si>
  <si>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</si>
  <si>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</si>
  <si>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</si>
  <si>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</si>
  <si>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</si>
  <si>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</si>
  <si>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</si>
  <si>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</si>
  <si>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</si>
  <si>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</si>
  <si>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</si>
  <si>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</si>
  <si>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</si>
  <si>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</si>
  <si>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</si>
  <si>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</si>
  <si>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</si>
  <si>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</si>
  <si>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</si>
  <si>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</si>
  <si>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</si>
  <si>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</si>
  <si>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</si>
  <si>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</si>
  <si>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</si>
  <si>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</si>
  <si>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</si>
  <si>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</si>
  <si>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</si>
  <si>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</si>
  <si>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</si>
  <si>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</si>
  <si>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</si>
  <si>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</si>
  <si>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</si>
  <si>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</si>
  <si>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</si>
  <si>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</si>
  <si>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</si>
  <si>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</si>
  <si>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</si>
  <si>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</si>
  <si>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</si>
  <si>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</si>
  <si>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</si>
  <si>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</si>
  <si>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</si>
  <si>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</si>
  <si>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</si>
  <si>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</si>
  <si>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</si>
  <si>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</si>
  <si>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</si>
  <si>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</si>
  <si>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</si>
  <si>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</si>
  <si>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</si>
  <si>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</si>
  <si>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</si>
  <si>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</si>
  <si>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</si>
  <si>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</si>
  <si>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</si>
  <si>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</si>
  <si>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</si>
  <si>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</si>
  <si>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</si>
  <si>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</si>
  <si>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</si>
  <si>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</si>
  <si>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</si>
  <si>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</si>
  <si>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</si>
  <si>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</si>
  <si>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</si>
  <si>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</si>
  <si>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</si>
  <si>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</si>
  <si>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</si>
  <si>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</si>
  <si>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</si>
  <si>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</si>
  <si>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</si>
  <si>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</si>
  <si>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</si>
  <si>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</si>
  <si>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</si>
  <si>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</si>
  <si>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</si>
  <si>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</si>
  <si>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</si>
  <si>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</si>
  <si>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</si>
  <si>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</si>
  <si>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</si>
  <si>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</si>
  <si>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</si>
  <si>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</si>
  <si>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</si>
  <si>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</si>
  <si>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</si>
  <si>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</si>
  <si>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</si>
  <si>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</si>
  <si>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</si>
  <si>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</si>
  <si>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</si>
  <si>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</si>
  <si>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</si>
  <si>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</si>
  <si>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</si>
  <si>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</si>
  <si>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</si>
  <si>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</si>
  <si>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</si>
  <si>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</si>
  <si>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</si>
  <si>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</si>
  <si>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</si>
  <si>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</si>
  <si>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</si>
  <si>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</si>
  <si>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</si>
  <si>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</si>
  <si>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</si>
  <si>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</si>
  <si>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</si>
  <si>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</si>
  <si>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</si>
  <si>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</si>
  <si>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</si>
  <si>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</si>
  <si>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</si>
  <si>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</si>
  <si>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</si>
  <si>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</si>
  <si>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</si>
  <si>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</si>
  <si>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</si>
  <si>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</si>
  <si>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</si>
  <si>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</si>
  <si>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</si>
  <si>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</si>
  <si>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</si>
  <si>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</si>
  <si>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</si>
  <si>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</si>
  <si>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</si>
  <si>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</si>
  <si>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</si>
  <si>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</si>
  <si>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</si>
  <si>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</si>
  <si>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</si>
  <si>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</si>
  <si>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</si>
  <si>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</si>
  <si>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</si>
  <si>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</si>
  <si>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</si>
  <si>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</si>
  <si>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</si>
  <si>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</si>
  <si>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</si>
  <si>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</si>
  <si>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</si>
  <si>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</si>
  <si>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</si>
  <si>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</si>
  <si>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</si>
  <si>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</si>
  <si>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</si>
  <si>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</si>
  <si>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</si>
  <si>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</si>
  <si>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</si>
  <si>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</si>
  <si>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</si>
  <si>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</si>
  <si>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</si>
  <si>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</si>
  <si>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</si>
  <si>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</si>
  <si>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</si>
  <si>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</si>
  <si>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</si>
  <si>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</si>
  <si>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</si>
  <si>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</si>
  <si>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</si>
  <si>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</si>
  <si>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</si>
  <si>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</si>
  <si>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</si>
  <si>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</si>
  <si>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</si>
  <si>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</si>
  <si>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</si>
  <si>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</si>
  <si>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</si>
  <si>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</si>
  <si>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</si>
  <si>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</si>
  <si>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</si>
  <si>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</si>
  <si>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</si>
  <si>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</si>
  <si>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</si>
  <si>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</si>
  <si>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</si>
  <si>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</si>
  <si>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</si>
  <si>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</si>
  <si>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</si>
  <si>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</si>
  <si>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</si>
  <si>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</si>
  <si>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</si>
  <si>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</si>
  <si>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</si>
  <si>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</si>
  <si>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</si>
  <si>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</si>
  <si>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</si>
  <si>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</si>
  <si>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</si>
  <si>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</si>
  <si>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</si>
  <si>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</si>
  <si>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</si>
  <si>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</si>
  <si>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</si>
  <si>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</si>
  <si>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</si>
  <si>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</si>
  <si>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</si>
  <si>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</si>
  <si>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</si>
  <si>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</si>
  <si>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</si>
  <si>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</si>
  <si>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</si>
  <si>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</si>
  <si>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</si>
  <si>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</si>
  <si>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</si>
  <si>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</si>
  <si>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</si>
  <si>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</si>
  <si>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</si>
  <si>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</si>
  <si>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</si>
  <si>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</si>
  <si>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</si>
  <si>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</si>
  <si>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</si>
  <si>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</si>
  <si>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</si>
  <si>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</si>
  <si>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</si>
  <si>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</si>
  <si>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</si>
  <si>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</si>
  <si>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</si>
  <si>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</si>
  <si>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</si>
  <si>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</si>
  <si>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</si>
  <si>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</si>
  <si>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</si>
  <si>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</si>
  <si>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</si>
  <si>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</si>
  <si>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</si>
  <si>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</si>
  <si>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</si>
  <si>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</si>
  <si>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</si>
  <si>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</si>
  <si>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</si>
  <si>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</si>
  <si>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</si>
  <si>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</si>
  <si>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</si>
  <si>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</si>
  <si>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</si>
  <si>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</si>
  <si>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</si>
  <si>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</si>
  <si>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</si>
  <si>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</si>
  <si>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</si>
  <si>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</si>
  <si>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</si>
  <si>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</si>
  <si>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</si>
  <si>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</si>
  <si>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</si>
  <si>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</si>
  <si>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</si>
  <si>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</si>
  <si>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</si>
  <si>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</si>
  <si>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</si>
  <si>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</si>
  <si>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</si>
  <si>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</si>
  <si>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</si>
  <si>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</si>
  <si>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</si>
  <si>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</si>
  <si>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</si>
  <si>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</si>
  <si>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</si>
  <si>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</si>
  <si>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</si>
  <si>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</si>
  <si>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</si>
  <si>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</si>
  <si>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</si>
  <si>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</si>
  <si>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</si>
  <si>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</si>
  <si>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</si>
  <si>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</si>
  <si>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</si>
  <si>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</si>
  <si>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</si>
  <si>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</si>
  <si>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</si>
  <si>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</si>
  <si>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</si>
  <si>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</si>
  <si>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</si>
  <si>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</si>
  <si>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</si>
  <si>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</si>
  <si>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</si>
  <si>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</si>
  <si>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</si>
  <si>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</si>
  <si>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</si>
  <si>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</si>
  <si>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</si>
  <si>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</si>
  <si>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</si>
  <si>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</si>
  <si>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</si>
  <si>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</si>
  <si>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</si>
  <si>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</si>
  <si>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</si>
  <si>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</si>
  <si>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</si>
  <si>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</si>
  <si>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</si>
  <si>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</si>
  <si>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</si>
  <si>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</si>
  <si>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</si>
  <si>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</si>
  <si>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</si>
  <si>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</si>
  <si>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</si>
  <si>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</si>
  <si>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</si>
  <si>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</si>
  <si>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</si>
  <si>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</si>
  <si>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</si>
  <si>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</si>
  <si>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</si>
  <si>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</si>
  <si>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</si>
  <si>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</si>
  <si>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</si>
  <si>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</si>
  <si>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</si>
  <si>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</si>
  <si>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</si>
  <si>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</si>
  <si>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</si>
  <si>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</si>
  <si>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</si>
  <si>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</si>
  <si>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</si>
  <si>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</si>
  <si>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</si>
  <si>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</si>
  <si>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</si>
  <si>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</si>
  <si>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</si>
  <si>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</si>
  <si>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</si>
  <si>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</si>
  <si>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</si>
  <si>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</si>
  <si>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</si>
  <si>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</si>
  <si>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</si>
  <si>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</si>
  <si>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</si>
  <si>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</si>
  <si>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</si>
  <si>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</si>
  <si>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</si>
  <si>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</si>
  <si>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</si>
  <si>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</si>
  <si>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</si>
  <si>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</si>
  <si>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</si>
  <si>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</si>
  <si>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</si>
  <si>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</si>
  <si>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</si>
  <si>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</si>
  <si>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</si>
  <si>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</si>
  <si>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</si>
  <si>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</si>
  <si>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</si>
  <si>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</si>
  <si>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</si>
  <si>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</si>
  <si>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</si>
  <si>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</si>
  <si>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</si>
  <si>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</si>
  <si>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</si>
  <si>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</si>
  <si>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</si>
  <si>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</si>
  <si>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</si>
  <si>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</si>
  <si>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</si>
  <si>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</si>
  <si>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</si>
  <si>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</si>
  <si>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</si>
  <si>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</si>
  <si>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</si>
  <si>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</si>
  <si>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</si>
  <si>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</si>
  <si>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</si>
  <si>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</si>
  <si>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</si>
  <si>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</si>
  <si>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</si>
  <si>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</si>
  <si>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</si>
  <si>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</si>
  <si>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</si>
  <si>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</si>
  <si>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</si>
  <si>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</si>
  <si>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</si>
  <si>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</si>
  <si>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</si>
  <si>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</si>
  <si>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</si>
  <si>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</si>
  <si>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</si>
  <si>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</si>
  <si>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</si>
  <si>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</si>
  <si>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</si>
  <si>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</si>
  <si>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</si>
  <si>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</si>
  <si>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</si>
  <si>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</si>
  <si>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</si>
  <si>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</si>
  <si>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</si>
  <si>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</si>
  <si>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</si>
  <si>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</si>
  <si>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</si>
  <si>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</si>
  <si>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</si>
  <si>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</si>
  <si>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</si>
  <si>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</si>
  <si>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</si>
  <si>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</si>
  <si>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</si>
  <si>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</si>
  <si>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</si>
  <si>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</si>
  <si>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</si>
  <si>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</si>
  <si>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</si>
  <si>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</si>
  <si>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</si>
  <si>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</si>
  <si>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</si>
  <si>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</si>
  <si>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</si>
  <si>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</si>
  <si>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</si>
  <si>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</si>
  <si>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</si>
  <si>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</si>
  <si>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</si>
  <si>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</si>
  <si>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</si>
  <si>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</si>
  <si>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</si>
  <si>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</si>
  <si>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</si>
  <si>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</si>
  <si>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</si>
  <si>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</si>
  <si>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</si>
  <si>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</si>
  <si>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</si>
  <si>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</si>
  <si>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</si>
  <si>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</si>
  <si>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</si>
  <si>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</si>
  <si>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</si>
  <si>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</si>
  <si>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</si>
  <si>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</si>
  <si>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</si>
  <si>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</si>
  <si>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</si>
  <si>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</si>
  <si>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</si>
  <si>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</si>
  <si>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</si>
  <si>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</si>
  <si>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</si>
  <si>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</si>
  <si>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</si>
  <si>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</si>
  <si>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</si>
  <si>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</si>
  <si>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</si>
  <si>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</si>
  <si>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</si>
  <si>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</si>
  <si>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</si>
  <si>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</si>
  <si>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</si>
  <si>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</si>
  <si>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</si>
  <si>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</si>
  <si>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</si>
  <si>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</si>
  <si>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</si>
  <si>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</si>
  <si>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</si>
  <si>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</si>
  <si>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</si>
  <si>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</si>
  <si>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</si>
  <si>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</si>
  <si>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</si>
  <si>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</si>
  <si>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</si>
  <si>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</si>
  <si>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</si>
  <si>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</si>
  <si>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</si>
  <si>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</si>
  <si>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</si>
  <si>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</si>
  <si>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</si>
  <si>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</si>
  <si>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</si>
  <si>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</si>
  <si>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</si>
  <si>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</si>
  <si>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</si>
  <si>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</si>
  <si>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</si>
  <si>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</si>
  <si>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</si>
  <si>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</si>
  <si>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</si>
  <si>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</si>
  <si>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</si>
  <si>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</si>
  <si>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</si>
  <si>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</si>
  <si>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</si>
  <si>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</si>
  <si>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</si>
  <si>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</si>
  <si>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</si>
  <si>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</si>
  <si>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</si>
  <si>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</si>
  <si>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</si>
  <si>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</si>
  <si>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</si>
  <si>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</si>
  <si>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</si>
  <si>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</si>
  <si>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</si>
  <si>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</si>
  <si>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</si>
  <si>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</si>
  <si>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</si>
  <si>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</si>
  <si>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</si>
  <si>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</si>
  <si>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</si>
  <si>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</si>
  <si>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</si>
  <si>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</si>
  <si>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</si>
  <si>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</si>
  <si>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</si>
  <si>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</si>
  <si>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</si>
  <si>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</si>
  <si>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</si>
  <si>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</si>
  <si>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</si>
  <si>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</si>
  <si>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</si>
  <si>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</si>
  <si>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</si>
  <si>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</si>
  <si>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</si>
  <si>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</si>
  <si>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</si>
  <si>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</si>
  <si>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</si>
  <si>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</si>
  <si>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</si>
  <si>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</si>
  <si>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</si>
  <si>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</si>
  <si>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</si>
  <si>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</si>
  <si>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</si>
  <si>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</si>
  <si>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</si>
  <si>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</si>
  <si>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</si>
  <si>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</si>
  <si>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</si>
  <si>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</si>
  <si>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</si>
  <si>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</si>
  <si>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</si>
  <si>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</si>
  <si>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</si>
  <si>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</si>
  <si>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</si>
  <si>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</si>
  <si>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</si>
  <si>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</si>
  <si>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</si>
  <si>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</si>
  <si>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</si>
  <si>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</si>
  <si>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</si>
  <si>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</si>
  <si>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</si>
  <si>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</si>
  <si>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</si>
  <si>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</si>
  <si>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</si>
  <si>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</si>
  <si>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</si>
  <si>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</si>
  <si>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</si>
  <si>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</si>
  <si>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</si>
  <si>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</si>
  <si>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</si>
  <si>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</si>
  <si>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</si>
  <si>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</si>
  <si>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</si>
  <si>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</si>
  <si>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</si>
  <si>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</si>
  <si>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</si>
  <si>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</si>
  <si>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</si>
  <si>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</si>
  <si>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</si>
  <si>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</si>
  <si>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</si>
  <si>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</si>
  <si>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</si>
  <si>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</si>
  <si>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</si>
  <si>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</si>
  <si>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</si>
  <si>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</si>
  <si>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</si>
  <si>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</si>
  <si>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</si>
  <si>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</si>
  <si>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</si>
  <si>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</si>
  <si>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</si>
  <si>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</si>
  <si>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</si>
  <si>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</si>
  <si>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</si>
  <si>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</si>
  <si>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</si>
  <si>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</si>
  <si>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</si>
  <si>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</si>
  <si>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</si>
  <si>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</si>
  <si>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</si>
  <si>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</si>
  <si>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</si>
  <si>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</si>
  <si>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</si>
  <si>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</si>
  <si>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</si>
  <si>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</si>
  <si>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</si>
  <si>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</si>
  <si>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</si>
  <si>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</si>
  <si>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</si>
  <si>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</si>
  <si>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</si>
  <si>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</si>
  <si>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</si>
  <si>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</si>
  <si>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</si>
  <si>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</si>
  <si>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</si>
  <si>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</si>
  <si>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</si>
  <si>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</si>
  <si>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</si>
  <si>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</si>
  <si>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</si>
  <si>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</si>
  <si>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</si>
  <si>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</si>
  <si>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</si>
  <si>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</si>
  <si>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</si>
  <si>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</si>
  <si>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</si>
  <si>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</si>
  <si>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</si>
  <si>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</si>
  <si>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</si>
  <si>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</si>
  <si>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</si>
  <si>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</si>
  <si>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</si>
  <si>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</si>
  <si>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</si>
  <si>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</si>
  <si>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</si>
  <si>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</si>
  <si>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</si>
  <si>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</si>
  <si>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</si>
  <si>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</si>
  <si>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</si>
  <si>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</si>
  <si>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</si>
  <si>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</si>
  <si>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</si>
  <si>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</si>
  <si>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</si>
  <si>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</si>
  <si>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</si>
  <si>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</si>
  <si>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</si>
  <si>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</si>
  <si>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</si>
  <si>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</si>
  <si>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</si>
  <si>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</si>
  <si>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</si>
  <si>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</si>
  <si>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</si>
  <si>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</si>
  <si>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</si>
  <si>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</si>
  <si>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</si>
  <si>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</si>
  <si>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</si>
  <si>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</si>
  <si>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</si>
  <si>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</si>
  <si>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</si>
  <si>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</si>
  <si>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</si>
  <si>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</si>
  <si>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</si>
  <si>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</si>
  <si>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</si>
  <si>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</si>
  <si>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</si>
  <si>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</si>
  <si>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</si>
  <si>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</si>
  <si>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</si>
  <si>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</si>
  <si>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</si>
  <si>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</si>
  <si>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</si>
  <si>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</si>
  <si>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</si>
  <si>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</si>
  <si>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</si>
  <si>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</si>
  <si>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</si>
  <si>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</si>
  <si>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</si>
  <si>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</si>
  <si>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</si>
  <si>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</si>
  <si>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</si>
  <si>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</si>
  <si>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</si>
  <si>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</si>
  <si>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</si>
  <si>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</si>
  <si>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</si>
  <si>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</si>
  <si>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</si>
  <si>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</si>
  <si>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</si>
  <si>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</si>
  <si>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</si>
  <si>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</si>
  <si>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</si>
  <si>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</si>
  <si>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</si>
  <si>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</si>
  <si>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</si>
  <si>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</si>
  <si>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</si>
  <si>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</si>
  <si>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</si>
  <si>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</si>
  <si>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</si>
  <si>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</si>
  <si>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</si>
  <si>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</si>
  <si>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</si>
  <si>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</si>
  <si>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</si>
  <si>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</si>
  <si>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</si>
  <si>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</si>
  <si>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</si>
  <si>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</si>
  <si>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</si>
  <si>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</si>
  <si>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</si>
  <si>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</si>
  <si>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</si>
  <si>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</si>
  <si>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</si>
  <si>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</si>
  <si>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</si>
  <si>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</si>
  <si>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</si>
  <si>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</si>
  <si>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</si>
  <si>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</si>
  <si>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</si>
  <si>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</si>
  <si>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</si>
  <si>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</si>
  <si>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</si>
  <si>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</si>
  <si>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</si>
  <si>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</si>
  <si>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</si>
  <si>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</si>
  <si>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</si>
  <si>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</si>
  <si>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</si>
  <si>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</si>
  <si>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</si>
  <si>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</si>
  <si>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</si>
  <si>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</si>
  <si>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</si>
  <si>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</si>
  <si>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</si>
  <si>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</si>
  <si>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</si>
  <si>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</si>
  <si>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</si>
  <si>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</si>
  <si>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</si>
  <si>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</si>
  <si>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</si>
  <si>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</si>
  <si>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</si>
  <si>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</si>
  <si>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</si>
  <si>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</si>
  <si>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</si>
  <si>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</si>
  <si>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</si>
  <si>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</si>
  <si>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</si>
  <si>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</si>
  <si>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</si>
  <si>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</si>
  <si>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</si>
  <si>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</si>
  <si>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</si>
  <si>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</si>
  <si>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</si>
  <si>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</si>
  <si>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</si>
  <si>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</si>
  <si>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</si>
  <si>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</si>
  <si>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</si>
  <si>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</si>
  <si>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</si>
  <si>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</si>
  <si>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</si>
  <si>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</si>
  <si>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</si>
  <si>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</si>
  <si>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</si>
  <si>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</si>
  <si>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</si>
  <si>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</si>
  <si>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</si>
  <si>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</si>
  <si>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</si>
  <si>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</si>
  <si>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</si>
  <si>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</si>
  <si>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</si>
  <si>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</si>
  <si>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</si>
  <si>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</si>
  <si>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</si>
  <si>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</si>
  <si>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</si>
  <si>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</si>
  <si>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</si>
  <si>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</si>
  <si>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</si>
  <si>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</si>
  <si>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</si>
  <si>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</si>
  <si>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</si>
  <si>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</si>
  <si>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</si>
  <si>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</si>
  <si>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</si>
  <si>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</si>
  <si>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</si>
  <si>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</si>
  <si>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</si>
  <si>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</si>
  <si>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</si>
  <si>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</si>
  <si>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</si>
  <si>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</si>
  <si>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</si>
  <si>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</si>
  <si>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</si>
  <si>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</si>
  <si>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</si>
  <si>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</si>
  <si>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</si>
  <si>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</si>
  <si>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</si>
  <si>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</si>
  <si>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</si>
  <si>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</si>
  <si>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</si>
  <si>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</si>
  <si>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</si>
  <si>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</si>
  <si>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</si>
  <si>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</si>
  <si>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</si>
  <si>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</si>
  <si>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</si>
  <si>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</si>
  <si>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</si>
  <si>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</si>
  <si>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</si>
  <si>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</si>
  <si>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</si>
  <si>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</si>
  <si>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</si>
  <si>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</si>
  <si>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</si>
  <si>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</si>
  <si>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</si>
  <si>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</si>
  <si>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</si>
  <si>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</si>
  <si>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</si>
  <si>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</si>
  <si>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</si>
  <si>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</si>
  <si>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</si>
  <si>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</si>
  <si>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</si>
  <si>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</si>
  <si>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</si>
  <si>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</si>
  <si>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</si>
  <si>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</si>
  <si>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</si>
  <si>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</si>
  <si>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</si>
  <si>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</si>
  <si>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</si>
  <si>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</si>
  <si>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</si>
  <si>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</si>
  <si>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</si>
  <si>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</si>
  <si>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</si>
  <si>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</si>
  <si>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</si>
  <si>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</si>
  <si>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</si>
  <si>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</si>
  <si>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</si>
  <si>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</si>
  <si>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</si>
  <si>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</si>
  <si>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</si>
  <si>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</si>
  <si>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</si>
  <si>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</si>
  <si>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</si>
  <si>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</si>
  <si>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</si>
  <si>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</si>
  <si>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</si>
  <si>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</si>
  <si>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</si>
  <si>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</si>
  <si>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</si>
  <si>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</si>
  <si>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</si>
  <si>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</si>
  <si>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</si>
  <si>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</si>
  <si>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</si>
  <si>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</si>
  <si>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</si>
  <si>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</si>
  <si>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</si>
  <si>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</si>
  <si>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</si>
  <si>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</si>
  <si>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</si>
  <si>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</si>
  <si>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</si>
  <si>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</si>
  <si>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</si>
  <si>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</si>
  <si>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</si>
  <si>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</si>
  <si>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</si>
  <si>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</si>
  <si>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</si>
  <si>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</si>
  <si>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</si>
  <si>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</si>
  <si>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</si>
  <si>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</si>
  <si>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</si>
  <si>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</si>
  <si>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</si>
  <si>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</si>
  <si>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</si>
  <si>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</si>
  <si>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</si>
  <si>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</si>
  <si>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</si>
  <si>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</si>
  <si>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</si>
  <si>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</si>
  <si>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</si>
  <si>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</si>
  <si>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</si>
  <si>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</si>
  <si>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</si>
  <si>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</si>
  <si>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</si>
  <si>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</si>
  <si>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</si>
  <si>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</si>
  <si>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</si>
  <si>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</si>
  <si>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</si>
  <si>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</si>
  <si>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</si>
  <si>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</si>
  <si>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</si>
  <si>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</si>
  <si>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</si>
  <si>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</si>
  <si>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</si>
  <si>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</si>
  <si>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</si>
  <si>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</si>
  <si>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</si>
  <si>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</si>
  <si>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</si>
  <si>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</si>
  <si>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</si>
  <si>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</si>
  <si>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</si>
  <si>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</si>
  <si>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</si>
  <si>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</si>
  <si>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</si>
  <si>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</si>
  <si>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</si>
  <si>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</si>
  <si>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</si>
  <si>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</si>
  <si>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</si>
  <si>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</si>
  <si>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</si>
  <si>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</si>
  <si>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</si>
  <si>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</si>
  <si>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</si>
  <si>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</si>
  <si>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</si>
  <si>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</si>
  <si>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</si>
  <si>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</si>
  <si>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</si>
  <si>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</si>
  <si>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</si>
  <si>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</si>
  <si>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</si>
  <si>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</si>
  <si>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</si>
  <si>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</si>
  <si>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</si>
  <si>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</si>
  <si>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</si>
  <si>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</si>
  <si>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</si>
  <si>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</si>
  <si>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</si>
  <si>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</si>
  <si>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</si>
  <si>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</si>
  <si>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</si>
  <si>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</si>
  <si>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</si>
  <si>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</si>
  <si>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</si>
  <si>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</si>
  <si>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</si>
  <si>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</si>
  <si>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</si>
  <si>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</si>
  <si>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</si>
  <si>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</si>
  <si>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</si>
  <si>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</si>
  <si>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</si>
  <si>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</si>
  <si>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</si>
  <si>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</si>
  <si>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</si>
  <si>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</si>
  <si>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</si>
  <si>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</si>
  <si>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</si>
  <si>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</si>
  <si>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</si>
  <si>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</si>
  <si>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</si>
  <si>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</si>
  <si>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</si>
  <si>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</si>
  <si>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</si>
  <si>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</si>
  <si>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</si>
  <si>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</si>
  <si>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</si>
  <si>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</si>
  <si>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</si>
  <si>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</si>
  <si>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</si>
  <si>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</si>
  <si>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</si>
  <si>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</si>
  <si>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</si>
  <si>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</si>
  <si>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</si>
  <si>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</si>
  <si>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</si>
  <si>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</si>
  <si>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</si>
  <si>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</si>
  <si>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</si>
  <si>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</si>
  <si>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</si>
  <si>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</si>
  <si>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</si>
  <si>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</si>
  <si>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</si>
  <si>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</si>
  <si>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</si>
  <si>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</si>
  <si>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</si>
  <si>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</si>
  <si>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</si>
  <si>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</si>
  <si>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</si>
  <si>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</si>
  <si>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</si>
  <si>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</si>
  <si>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</si>
  <si>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</si>
  <si>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</si>
  <si>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</si>
  <si>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</si>
  <si>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</si>
  <si>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</si>
  <si>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</si>
  <si>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</si>
  <si>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</si>
  <si>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</si>
  <si>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</si>
  <si>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</si>
  <si>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</si>
  <si>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</si>
  <si>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</si>
  <si>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</si>
  <si>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</si>
  <si>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</si>
  <si>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</si>
  <si>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</si>
  <si>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</si>
  <si>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</si>
  <si>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</si>
  <si>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</si>
  <si>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</si>
  <si>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</si>
  <si>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</si>
  <si>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</si>
  <si>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</si>
  <si>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</si>
  <si>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</si>
  <si>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</si>
  <si>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</si>
  <si>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</si>
  <si>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</si>
  <si>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</si>
  <si>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</si>
  <si>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</si>
  <si>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</si>
  <si>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</si>
  <si>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</si>
  <si>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</si>
  <si>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</si>
  <si>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</si>
  <si>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</si>
  <si>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</si>
  <si>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</si>
  <si>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</si>
  <si>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</si>
  <si>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</si>
  <si>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</si>
  <si>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</si>
  <si>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</si>
  <si>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</si>
  <si>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</si>
  <si>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</si>
  <si>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</si>
  <si>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</si>
  <si>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</si>
  <si>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</si>
  <si>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</si>
  <si>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</si>
  <si>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</si>
  <si>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</si>
  <si>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</si>
  <si>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</si>
  <si>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</si>
  <si>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</si>
  <si>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</si>
  <si>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</si>
  <si>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</si>
  <si>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</si>
  <si>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</si>
  <si>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</si>
  <si>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</si>
  <si>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</si>
  <si>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</si>
  <si>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</si>
  <si>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</si>
  <si>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</si>
  <si>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</si>
  <si>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</si>
  <si>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</si>
  <si>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</si>
  <si>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</si>
  <si>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</si>
  <si>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</si>
  <si>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</si>
  <si>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</si>
  <si>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</si>
  <si>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</si>
  <si>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</si>
  <si>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</si>
  <si>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</si>
  <si>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</si>
  <si>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</si>
  <si>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</si>
  <si>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</si>
  <si>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</si>
  <si>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</si>
  <si>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</si>
  <si>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</si>
  <si>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</si>
  <si>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</si>
  <si>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</si>
  <si>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</si>
  <si>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</si>
  <si>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</si>
  <si>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</si>
  <si>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</si>
  <si>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</si>
  <si>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</si>
  <si>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</si>
  <si>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</si>
  <si>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</si>
  <si>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</si>
  <si>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</si>
  <si>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</si>
  <si>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</si>
  <si>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</si>
  <si>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</si>
  <si>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</si>
  <si>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</si>
  <si>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</si>
  <si>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</si>
  <si>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</si>
  <si>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</si>
  <si>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</si>
  <si>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</si>
  <si>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</si>
  <si>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</si>
  <si>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</si>
  <si>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</si>
  <si>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</si>
  <si>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</si>
  <si>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</si>
  <si>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</si>
  <si>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</si>
  <si>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</si>
  <si>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</si>
  <si>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</si>
  <si>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</si>
  <si>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</si>
  <si>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</si>
  <si>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</si>
  <si>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</si>
  <si>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</si>
  <si>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</si>
  <si>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</si>
  <si>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</si>
  <si>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</si>
  <si>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</si>
  <si>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</si>
  <si>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</si>
  <si>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</si>
  <si>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</si>
  <si>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</si>
  <si>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</si>
  <si>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</si>
  <si>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</si>
  <si>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</si>
  <si>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</si>
  <si>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</si>
  <si>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</si>
  <si>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</si>
  <si>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</si>
  <si>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</si>
  <si>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</si>
  <si>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</si>
  <si>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</si>
  <si>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</si>
  <si>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</si>
  <si>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</si>
  <si>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</si>
  <si>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</si>
  <si>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</si>
  <si>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</si>
  <si>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</si>
  <si>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</si>
  <si>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</si>
  <si>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</si>
  <si>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</si>
  <si>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</si>
  <si>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</si>
  <si>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</si>
  <si>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</si>
  <si>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</si>
  <si>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</si>
  <si>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</si>
  <si>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</si>
  <si>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</si>
  <si>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</si>
  <si>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</si>
  <si>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</si>
  <si>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</si>
  <si>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</si>
  <si>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</si>
  <si>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</si>
  <si>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</si>
  <si>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</si>
  <si>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</si>
  <si>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</si>
  <si>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</si>
  <si>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</si>
  <si>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</si>
  <si>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</si>
  <si>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</si>
  <si>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</si>
  <si>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</si>
  <si>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</si>
  <si>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</si>
  <si>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</si>
  <si>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</si>
  <si>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</si>
  <si>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</si>
  <si>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</si>
  <si>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</si>
  <si>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</si>
  <si>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</si>
  <si>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</si>
  <si>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</si>
  <si>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</si>
  <si>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</si>
  <si>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</si>
  <si>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</si>
  <si>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</si>
  <si>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</si>
  <si>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</si>
  <si>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</si>
  <si>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</si>
  <si>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</si>
  <si>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</si>
  <si>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</si>
  <si>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</si>
  <si>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</si>
  <si>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</si>
  <si>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</si>
  <si>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</si>
  <si>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</si>
  <si>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</si>
  <si>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</si>
  <si>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</si>
  <si>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</si>
  <si>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</si>
  <si>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</si>
  <si>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</si>
  <si>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</si>
  <si>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</si>
  <si>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</si>
  <si>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</si>
  <si>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</si>
  <si>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</si>
  <si>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</si>
  <si>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</si>
  <si>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</si>
  <si>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</si>
  <si>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</si>
  <si>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</si>
  <si>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</si>
  <si>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</si>
  <si>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</si>
  <si>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</si>
  <si>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</si>
  <si>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</si>
  <si>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</si>
  <si>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</si>
  <si>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</si>
  <si>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</si>
  <si>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</si>
  <si>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</si>
  <si>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</si>
  <si>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</si>
  <si>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</si>
  <si>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</si>
  <si>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</si>
  <si>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</si>
  <si>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</si>
  <si>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</si>
  <si>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</si>
  <si>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</si>
  <si>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</si>
  <si>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</si>
  <si>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</si>
  <si>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</si>
  <si>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</si>
  <si>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</si>
  <si>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</si>
  <si>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</si>
  <si>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</si>
  <si>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</si>
  <si>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</si>
  <si>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</si>
  <si>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</si>
  <si>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</si>
  <si>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</si>
  <si>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</si>
  <si>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</si>
  <si>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</si>
  <si>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</si>
  <si>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</si>
  <si>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</si>
  <si>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</si>
  <si>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</si>
  <si>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</si>
  <si>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</si>
  <si>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</si>
  <si>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</si>
  <si>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</si>
  <si>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</si>
  <si>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</si>
  <si>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</si>
  <si>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</si>
  <si>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</si>
  <si>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</si>
  <si>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</si>
  <si>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</si>
  <si>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</si>
  <si>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</si>
  <si>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</si>
  <si>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</si>
  <si>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</si>
  <si>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</si>
  <si>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</si>
  <si>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</si>
  <si>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</si>
  <si>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</si>
  <si>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</si>
  <si>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</si>
  <si>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</si>
  <si>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</si>
  <si>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</si>
  <si>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</si>
  <si>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</si>
  <si>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</si>
  <si>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</si>
  <si>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</si>
  <si>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</si>
  <si>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</si>
  <si>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</si>
  <si>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</si>
  <si>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</si>
  <si>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</si>
  <si>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</si>
  <si>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</si>
  <si>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</si>
  <si>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</si>
  <si>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</si>
  <si>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</si>
  <si>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</si>
  <si>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</si>
  <si>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</si>
  <si>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</si>
  <si>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</si>
  <si>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</si>
  <si>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</si>
  <si>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</si>
  <si>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</si>
  <si>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</si>
  <si>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</si>
  <si>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</si>
  <si>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</si>
  <si>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</si>
  <si>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</si>
  <si>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</si>
  <si>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</si>
  <si>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</si>
  <si>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</si>
  <si>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</si>
  <si>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</si>
  <si>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</si>
  <si>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</si>
  <si>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</si>
  <si>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</si>
  <si>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</si>
  <si>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</si>
  <si>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</si>
  <si>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</si>
  <si>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</si>
  <si>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</si>
  <si>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</si>
  <si>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</si>
  <si>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</si>
  <si>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</si>
  <si>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</si>
  <si>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</si>
  <si>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</si>
  <si>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</si>
  <si>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</si>
  <si>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</si>
  <si>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</si>
  <si>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</si>
  <si>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</si>
  <si>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</si>
  <si>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</si>
  <si>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</si>
  <si>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</si>
  <si>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</si>
  <si>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</si>
  <si>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</si>
  <si>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</si>
  <si>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</si>
  <si>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</si>
  <si>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</si>
  <si>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</si>
  <si>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</si>
  <si>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</si>
  <si>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</si>
  <si>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</si>
  <si>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</si>
  <si>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</si>
  <si>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</si>
  <si>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</si>
  <si>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</si>
  <si>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</si>
  <si>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</si>
  <si>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</si>
  <si>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</si>
  <si>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</si>
  <si>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</si>
  <si>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</si>
  <si>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</si>
  <si>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</si>
  <si>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</si>
  <si>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</si>
  <si>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</si>
  <si>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</si>
  <si>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</si>
  <si>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</si>
  <si>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</si>
  <si>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</si>
  <si>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</si>
  <si>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</si>
  <si>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</si>
  <si>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</si>
  <si>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</si>
  <si>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</si>
  <si>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</si>
  <si>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</si>
  <si>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</si>
  <si>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</si>
  <si>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</si>
  <si>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</si>
  <si>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</si>
  <si>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</si>
  <si>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</si>
  <si>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</si>
  <si>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</si>
  <si>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</si>
  <si>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</si>
  <si>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</si>
  <si>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</si>
  <si>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</si>
  <si>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</si>
  <si>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</si>
  <si>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</si>
  <si>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</si>
  <si>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</si>
  <si>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</si>
  <si>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</si>
  <si>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</si>
  <si>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</si>
  <si>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</si>
  <si>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</si>
  <si>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</si>
  <si>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</si>
  <si>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</si>
  <si>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</si>
  <si>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</si>
  <si>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</si>
  <si>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</si>
  <si>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</si>
  <si>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</si>
  <si>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</si>
  <si>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</si>
  <si>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</si>
  <si>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</si>
  <si>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</si>
  <si>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</si>
  <si>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</si>
  <si>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</si>
  <si>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</si>
  <si>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</si>
  <si>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</si>
  <si>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</si>
  <si>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</si>
  <si>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</si>
  <si>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</si>
  <si>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</si>
  <si>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</si>
  <si>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</si>
  <si>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</si>
  <si>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</si>
  <si>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</si>
  <si>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</si>
  <si>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</si>
  <si>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</si>
  <si>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</si>
  <si>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</si>
  <si>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</si>
  <si>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</si>
  <si>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</si>
  <si>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</si>
  <si>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</si>
  <si>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</si>
  <si>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</si>
  <si>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</si>
  <si>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</si>
  <si>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</si>
  <si>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</si>
  <si>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</si>
  <si>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</si>
  <si>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</si>
  <si>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</si>
  <si>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</si>
  <si>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</si>
  <si>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</si>
  <si>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</si>
  <si>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</si>
  <si>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</si>
  <si>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</si>
  <si>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</si>
  <si>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</si>
  <si>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</si>
  <si>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</si>
  <si>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</si>
  <si>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</si>
  <si>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</si>
  <si>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</si>
  <si>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</si>
  <si>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</si>
  <si>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</si>
  <si>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</si>
  <si>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</si>
  <si>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</si>
  <si>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</si>
  <si>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</si>
  <si>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</si>
  <si>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</si>
  <si>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</si>
  <si>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</si>
  <si>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</si>
  <si>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</si>
  <si>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</si>
  <si>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</si>
  <si>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</si>
  <si>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</si>
  <si>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</si>
  <si>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</si>
  <si>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</si>
  <si>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</si>
  <si>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</si>
  <si>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</si>
  <si>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</si>
  <si>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</si>
  <si>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</si>
  <si>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</si>
  <si>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</si>
  <si>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</si>
  <si>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</si>
  <si>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</si>
  <si>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</si>
  <si>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</si>
  <si>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</si>
  <si>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</si>
  <si>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</si>
  <si>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</si>
  <si>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</si>
  <si>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</si>
  <si>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</si>
  <si>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</si>
  <si>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</si>
  <si>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</si>
  <si>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</si>
  <si>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</si>
  <si>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</si>
  <si>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</si>
  <si>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</si>
  <si>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</si>
  <si>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</si>
  <si>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</si>
  <si>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</si>
  <si>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</si>
  <si>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</si>
  <si>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</si>
  <si>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</si>
  <si>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</si>
  <si>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</si>
  <si>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</si>
  <si>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</si>
  <si>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</si>
  <si>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</si>
  <si>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</si>
  <si>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</si>
  <si>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</si>
  <si>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</si>
  <si>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</si>
  <si>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</si>
  <si>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</si>
  <si>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</si>
  <si>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</si>
  <si>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</si>
  <si>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</si>
  <si>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</si>
  <si>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</si>
  <si>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</si>
  <si>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</si>
  <si>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</si>
  <si>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</si>
  <si>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</si>
  <si>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</si>
  <si>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</si>
  <si>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</si>
  <si>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</si>
  <si>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</si>
  <si>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</si>
  <si>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</si>
  <si>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</si>
  <si>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</si>
  <si>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</si>
  <si>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</si>
  <si>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</si>
  <si>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</si>
  <si>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</si>
  <si>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</si>
  <si>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</si>
  <si>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</si>
  <si>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</si>
  <si>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</si>
  <si>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</si>
  <si>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</si>
  <si>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</si>
  <si>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</si>
  <si>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</si>
  <si>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</si>
  <si>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</si>
  <si>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</si>
  <si>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</si>
  <si>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</si>
  <si>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</si>
  <si>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</si>
  <si>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</si>
  <si>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</si>
  <si>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</si>
  <si>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</si>
  <si>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</si>
  <si>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</si>
  <si>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</si>
  <si>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</si>
  <si>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</si>
  <si>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</si>
  <si>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</si>
  <si>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</si>
  <si>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</si>
  <si>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</si>
  <si>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</si>
  <si>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</si>
  <si>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</si>
  <si>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</si>
  <si>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</si>
  <si>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</si>
  <si>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</si>
  <si>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</si>
  <si>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</si>
  <si>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</si>
  <si>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</si>
  <si>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</si>
  <si>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</si>
  <si>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</si>
  <si>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</si>
  <si>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</si>
  <si>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</si>
  <si>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</si>
  <si>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</si>
  <si>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</si>
  <si>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</si>
  <si>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</si>
  <si>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</si>
  <si>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</si>
  <si>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</si>
  <si>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</si>
  <si>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</si>
  <si>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</si>
  <si>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</si>
  <si>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</si>
  <si>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</si>
  <si>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</si>
  <si>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</si>
  <si>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</si>
  <si>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</si>
  <si>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</si>
  <si>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</si>
  <si>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</si>
  <si>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</si>
  <si>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</si>
  <si>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</si>
  <si>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</si>
  <si>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</si>
  <si>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</si>
  <si>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</si>
  <si>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</si>
  <si>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</si>
  <si>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</si>
  <si>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</si>
  <si>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</si>
  <si>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</si>
  <si>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</si>
  <si>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</si>
  <si>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</si>
  <si>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</si>
  <si>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</si>
  <si>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</si>
  <si>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</si>
  <si>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</si>
  <si>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</si>
  <si>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</si>
  <si>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</si>
  <si>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</si>
  <si>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</si>
  <si>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</si>
  <si>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</si>
  <si>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</si>
  <si>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</si>
  <si>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</si>
  <si>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</si>
  <si>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</si>
  <si>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</si>
  <si>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</si>
  <si>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</si>
  <si>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</si>
  <si>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</si>
  <si>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</si>
  <si>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</si>
  <si>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</si>
  <si>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</si>
  <si>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</si>
  <si>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</si>
  <si>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</si>
  <si>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</si>
  <si>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</si>
  <si>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</si>
  <si>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</si>
  <si>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</si>
  <si>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</si>
  <si>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</si>
  <si>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</si>
  <si>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</si>
  <si>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</si>
  <si>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</si>
  <si>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</si>
  <si>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</si>
  <si>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</si>
  <si>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</si>
  <si>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</si>
  <si>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</si>
  <si>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</si>
  <si>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</si>
  <si>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</si>
  <si>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</si>
  <si>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</si>
  <si>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</si>
  <si>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</si>
  <si>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</si>
  <si>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</si>
  <si>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</si>
  <si>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</si>
  <si>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</si>
  <si>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</si>
  <si>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</si>
  <si>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</si>
  <si>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</si>
  <si>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</si>
  <si>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</si>
  <si>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</si>
  <si>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</si>
  <si>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</si>
  <si>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</si>
  <si>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</si>
  <si>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</si>
  <si>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</si>
  <si>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</si>
  <si>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</si>
  <si>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</si>
  <si>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</si>
  <si>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</si>
  <si>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</si>
  <si>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</si>
  <si>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</si>
  <si>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</si>
  <si>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</si>
  <si>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</si>
  <si>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</si>
  <si>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</si>
  <si>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</si>
  <si>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</si>
  <si>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</si>
  <si>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</si>
  <si>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</si>
  <si>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</si>
  <si>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</si>
  <si>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</si>
  <si>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</si>
  <si>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</si>
  <si>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</si>
  <si>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</si>
  <si>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</si>
  <si>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</si>
  <si>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</si>
  <si>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</si>
  <si>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</si>
  <si>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</si>
  <si>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</si>
  <si>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</si>
  <si>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</si>
  <si>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</si>
  <si>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</si>
  <si>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</si>
  <si>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</si>
  <si>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</si>
  <si>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</si>
  <si>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</si>
  <si>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</si>
  <si>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</si>
  <si>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</si>
  <si>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</si>
  <si>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</si>
  <si>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</si>
  <si>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</si>
  <si>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</si>
  <si>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</si>
  <si>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</si>
  <si>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</si>
  <si>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</si>
  <si>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</si>
  <si>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</si>
  <si>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</si>
  <si>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</si>
  <si>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</si>
  <si>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</si>
  <si>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</si>
  <si>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</si>
  <si>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</si>
  <si>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</si>
  <si>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</si>
  <si>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</si>
  <si>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</si>
  <si>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</si>
  <si>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</si>
  <si>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</si>
  <si>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</si>
  <si>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</si>
  <si>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</si>
  <si>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</si>
  <si>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</si>
  <si>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</si>
  <si>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</si>
  <si>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</si>
  <si>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</si>
  <si>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</si>
  <si>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</si>
  <si>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</si>
  <si>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</si>
  <si>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</si>
  <si>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</si>
  <si>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</si>
  <si>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</si>
  <si>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</si>
  <si>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</si>
  <si>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</si>
  <si>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</si>
  <si>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</si>
  <si>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</si>
  <si>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</si>
  <si>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</si>
  <si>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</si>
  <si>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</si>
  <si>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</si>
  <si>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</si>
  <si>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</si>
  <si>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</si>
  <si>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</si>
  <si>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</si>
  <si>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</si>
  <si>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</si>
  <si>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</si>
  <si>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</si>
  <si>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</si>
  <si>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</si>
  <si>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</si>
  <si>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</si>
  <si>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</si>
  <si>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</si>
  <si>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</si>
  <si>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</si>
  <si>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</si>
  <si>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</si>
  <si>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</si>
  <si>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</si>
  <si>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</si>
  <si>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</si>
  <si>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</si>
  <si>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</si>
  <si>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</si>
  <si>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</si>
  <si>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</si>
  <si>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</si>
  <si>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</si>
  <si>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</si>
  <si>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</si>
  <si>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</si>
  <si>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</si>
  <si>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</si>
  <si>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</si>
  <si>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</si>
  <si>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</si>
  <si>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</si>
  <si>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</si>
  <si>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</si>
  <si>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</si>
  <si>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</si>
  <si>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</si>
  <si>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</si>
  <si>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</si>
  <si>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</si>
  <si>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</si>
  <si>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</si>
  <si>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</si>
  <si>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</si>
  <si>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</si>
  <si>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</si>
  <si>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</si>
  <si>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</si>
  <si>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</si>
  <si>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</si>
  <si>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</si>
  <si>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</si>
  <si>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</si>
  <si>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</si>
  <si>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</si>
  <si>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</si>
  <si>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</si>
  <si>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</si>
  <si>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</si>
  <si>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</si>
  <si>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</si>
  <si>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</si>
  <si>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</si>
  <si>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</si>
  <si>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</si>
  <si>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</si>
  <si>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</si>
  <si>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</si>
  <si>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</si>
  <si>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</si>
  <si>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</si>
  <si>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</si>
  <si>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</si>
  <si>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</si>
  <si>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</si>
  <si>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</si>
  <si>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</si>
  <si>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</si>
  <si>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</si>
  <si>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</si>
  <si>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</si>
  <si>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</si>
  <si>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</si>
  <si>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</si>
  <si>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</si>
  <si>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</si>
  <si>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</si>
  <si>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</si>
  <si>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</si>
  <si>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</si>
  <si>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</si>
  <si>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</si>
  <si>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</si>
  <si>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</si>
  <si>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</si>
  <si>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</si>
  <si>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</si>
  <si>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</si>
  <si>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</si>
  <si>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</si>
  <si>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</si>
  <si>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</si>
  <si>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</si>
  <si>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</si>
  <si>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</si>
  <si>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</si>
  <si>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</si>
  <si>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</si>
  <si>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</si>
  <si>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</si>
  <si>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</si>
  <si>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</si>
  <si>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</si>
  <si>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</si>
  <si>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</si>
  <si>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</si>
  <si>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</si>
  <si>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</si>
  <si>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</si>
  <si>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</si>
  <si>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</si>
  <si>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</si>
  <si>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</si>
  <si>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</si>
  <si>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</si>
  <si>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</si>
  <si>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</si>
  <si>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</si>
  <si>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</si>
  <si>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</si>
  <si>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</si>
  <si>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</si>
  <si>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</si>
  <si>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</si>
  <si>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</si>
  <si>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</si>
  <si>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</si>
  <si>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</si>
  <si>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</si>
  <si>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</si>
  <si>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</si>
  <si>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</si>
  <si>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</si>
  <si>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</si>
  <si>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</si>
  <si>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</si>
  <si>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</si>
  <si>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</si>
  <si>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</si>
  <si>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</si>
  <si>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</si>
  <si>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</si>
  <si>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</si>
  <si>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</si>
  <si>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</si>
  <si>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</si>
  <si>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</si>
  <si>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</si>
  <si>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</si>
  <si>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</si>
  <si>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</si>
  <si>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</si>
  <si>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</si>
  <si>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</si>
  <si>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</si>
  <si>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</si>
  <si>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</si>
  <si>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</si>
  <si>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</si>
  <si>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</si>
  <si>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</si>
  <si>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</si>
  <si>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</si>
  <si>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</si>
  <si>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</si>
  <si>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</si>
  <si>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</si>
  <si>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</si>
  <si>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</si>
  <si>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</si>
  <si>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</si>
  <si>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</si>
  <si>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</si>
  <si>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</si>
  <si>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</si>
  <si>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</si>
  <si>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</si>
  <si>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</si>
  <si>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</si>
  <si>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</si>
  <si>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</si>
  <si>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</si>
  <si>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</si>
  <si>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</si>
  <si>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</si>
  <si>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</si>
  <si>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</si>
  <si>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</si>
  <si>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</si>
  <si>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</si>
  <si>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</si>
  <si>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</si>
  <si>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</si>
  <si>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</si>
  <si>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</si>
  <si>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</si>
  <si>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</si>
  <si>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</si>
  <si>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</si>
  <si>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</si>
  <si>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</si>
  <si>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</si>
  <si>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</si>
  <si>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</si>
  <si>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</si>
  <si>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</si>
  <si>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</si>
  <si>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</si>
  <si>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</si>
  <si>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</si>
  <si>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</si>
  <si>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</si>
  <si>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</si>
  <si>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</si>
  <si>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</si>
  <si>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</si>
  <si>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</si>
  <si>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</si>
  <si>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</si>
  <si>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</si>
  <si>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</si>
  <si>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</si>
  <si>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</si>
  <si>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</si>
  <si>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</si>
  <si>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</si>
  <si>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</si>
  <si>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</si>
  <si>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</si>
  <si>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</si>
  <si>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</si>
  <si>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</si>
  <si>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</si>
  <si>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</si>
  <si>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</si>
  <si>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</si>
  <si>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</si>
  <si>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</si>
  <si>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</si>
  <si>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</si>
  <si>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</si>
  <si>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</si>
  <si>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</si>
  <si>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</si>
  <si>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</si>
  <si>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</si>
  <si>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</si>
  <si>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</si>
  <si>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</si>
  <si>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</si>
  <si>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</si>
  <si>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</si>
  <si>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</si>
  <si>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</si>
  <si>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</si>
  <si>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</si>
  <si>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</si>
  <si>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</si>
  <si>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</si>
  <si>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</si>
  <si>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</si>
  <si>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</si>
  <si>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</si>
  <si>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</si>
  <si>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</si>
  <si>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</si>
  <si>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</si>
  <si>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</si>
  <si>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</si>
  <si>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</si>
  <si>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</si>
  <si>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</si>
  <si>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</si>
  <si>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</si>
  <si>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</si>
  <si>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</si>
  <si>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</si>
  <si>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</si>
  <si>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</si>
  <si>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</si>
  <si>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</si>
  <si>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</si>
  <si>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</si>
  <si>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</si>
  <si>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</si>
  <si>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</si>
  <si>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</si>
  <si>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</si>
  <si>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</si>
  <si>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</si>
  <si>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</si>
  <si>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</si>
  <si>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</si>
  <si>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</si>
  <si>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</si>
  <si>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</si>
  <si>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</si>
  <si>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</si>
  <si>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</si>
  <si>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</si>
  <si>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</si>
  <si>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</si>
  <si>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</si>
  <si>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</si>
  <si>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</si>
  <si>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</si>
  <si>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</si>
  <si>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</si>
  <si>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</si>
  <si>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</si>
  <si>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</si>
  <si>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</si>
  <si>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</si>
  <si>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</si>
  <si>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</si>
  <si>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</si>
  <si>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</si>
  <si>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</si>
  <si>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</si>
  <si>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</si>
  <si>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</si>
  <si>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</si>
  <si>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</si>
  <si>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</si>
  <si>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</si>
  <si>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</si>
  <si>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</si>
  <si>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</si>
  <si>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</si>
  <si>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</si>
  <si>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</si>
  <si>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</si>
  <si>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</si>
  <si>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</si>
  <si>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</si>
  <si>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</si>
  <si>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</si>
  <si>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</si>
  <si>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</si>
  <si>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</si>
  <si>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</si>
  <si>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</si>
  <si>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</si>
  <si>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</si>
  <si>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</si>
  <si>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</si>
  <si>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</si>
  <si>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</si>
  <si>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</si>
  <si>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</si>
  <si>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</si>
  <si>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</si>
  <si>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</si>
  <si>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</si>
  <si>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</si>
  <si>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</si>
  <si>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</si>
  <si>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</si>
  <si>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</si>
  <si>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</si>
  <si>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</si>
  <si>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</si>
  <si>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</si>
  <si>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</si>
  <si>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</si>
  <si>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</si>
  <si>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</si>
  <si>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</si>
  <si>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</si>
  <si>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</si>
  <si>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</si>
  <si>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</si>
  <si>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</si>
  <si>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</si>
  <si>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</si>
  <si>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</si>
  <si>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</si>
  <si>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</si>
  <si>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</si>
  <si>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</si>
  <si>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</si>
  <si>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</si>
  <si>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</si>
  <si>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</si>
  <si>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</si>
  <si>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</si>
  <si>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</si>
  <si>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</si>
  <si>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</si>
  <si>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</si>
  <si>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</si>
  <si>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</si>
  <si>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</si>
  <si>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</si>
  <si>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</si>
  <si>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</si>
  <si>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</si>
  <si>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</si>
  <si>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</si>
  <si>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</si>
  <si>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</si>
  <si>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</si>
  <si>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</si>
  <si>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</si>
  <si>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</si>
  <si>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</si>
  <si>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</si>
  <si>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</si>
  <si>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</si>
  <si>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</si>
  <si>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</si>
  <si>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</si>
  <si>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</si>
  <si>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</si>
  <si>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</si>
  <si>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</si>
  <si>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</si>
  <si>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</si>
  <si>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</si>
  <si>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</si>
  <si>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</si>
  <si>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</si>
  <si>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</si>
  <si>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</si>
  <si>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</si>
  <si>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</si>
  <si>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</si>
  <si>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</si>
  <si>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</si>
  <si>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</si>
  <si>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</si>
  <si>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</si>
  <si>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</si>
  <si>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</si>
  <si>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</si>
  <si>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</si>
  <si>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</si>
  <si>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</si>
  <si>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</si>
  <si>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</si>
  <si>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</si>
  <si>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</si>
  <si>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</si>
  <si>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</si>
  <si>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</si>
  <si>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</si>
  <si>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</si>
  <si>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</si>
  <si>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</si>
  <si>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</si>
  <si>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</si>
  <si>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</si>
  <si>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</si>
  <si>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</si>
  <si>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</si>
  <si>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</si>
  <si>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</si>
  <si>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</si>
  <si>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</si>
  <si>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</si>
  <si>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</si>
  <si>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</si>
  <si>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</si>
  <si>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</si>
  <si>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</si>
  <si>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</si>
  <si>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</si>
  <si>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</si>
  <si>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</si>
  <si>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</si>
  <si>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</si>
  <si>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</si>
  <si>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</si>
  <si>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</si>
  <si>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</si>
  <si>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</si>
  <si>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</si>
  <si>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</si>
  <si>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</si>
  <si>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</si>
  <si>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</si>
  <si>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</si>
  <si>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</si>
  <si>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</si>
  <si>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</si>
  <si>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</si>
  <si>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</si>
  <si>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</si>
  <si>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</si>
  <si>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</si>
  <si>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</si>
  <si>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</si>
  <si>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</si>
  <si>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</si>
  <si>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</si>
  <si>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</si>
  <si>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</si>
  <si>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</si>
  <si>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</si>
  <si>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</si>
  <si>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</si>
  <si>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</si>
  <si>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</si>
  <si>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</si>
  <si>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</si>
  <si>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</si>
  <si>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</si>
  <si>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</si>
  <si>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</si>
  <si>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</si>
  <si>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</si>
  <si>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</si>
  <si>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</si>
  <si>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</si>
  <si>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</si>
  <si>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</si>
  <si>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</si>
  <si>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</si>
  <si>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</si>
  <si>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</si>
  <si>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</si>
  <si>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</si>
  <si>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</si>
  <si>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</si>
  <si>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</si>
  <si>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</si>
  <si>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</si>
  <si>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</si>
  <si>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</si>
  <si>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</si>
  <si>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</si>
  <si>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</si>
  <si>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</si>
  <si>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</si>
  <si>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</si>
  <si>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</si>
  <si>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</si>
  <si>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</si>
  <si>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</si>
  <si>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</si>
  <si>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</si>
  <si>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</si>
  <si>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</si>
  <si>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</si>
  <si>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</si>
  <si>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</si>
  <si>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</si>
  <si>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</si>
  <si>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</si>
  <si>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</si>
  <si>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</si>
  <si>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</si>
  <si>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</si>
  <si>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</si>
  <si>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</si>
  <si>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</si>
  <si>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</si>
  <si>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</si>
  <si>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</si>
  <si>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</si>
  <si>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</si>
  <si>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</si>
  <si>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</si>
  <si>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</si>
  <si>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</si>
  <si>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</si>
  <si>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</si>
  <si>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</si>
  <si>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</si>
  <si>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</si>
  <si>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</si>
  <si>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</si>
  <si>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</si>
  <si>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</si>
  <si>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</si>
  <si>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</si>
  <si>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</si>
  <si>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</si>
  <si>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</si>
  <si>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</si>
  <si>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</si>
  <si>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</si>
  <si>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</si>
  <si>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</si>
  <si>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</si>
  <si>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</si>
  <si>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</si>
  <si>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</si>
  <si>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</si>
  <si>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</si>
  <si>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</si>
  <si>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</si>
  <si>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</si>
  <si>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</si>
  <si>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</si>
  <si>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</si>
  <si>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</si>
  <si>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</si>
  <si>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</si>
  <si>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</si>
  <si>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</si>
  <si>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</si>
  <si>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</si>
  <si>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</si>
  <si>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</si>
  <si>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</si>
  <si>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</si>
  <si>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</si>
  <si>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</si>
  <si>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</si>
  <si>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</si>
  <si>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</si>
  <si>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</si>
  <si>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</si>
  <si>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</si>
  <si>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</si>
  <si>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</si>
  <si>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</si>
  <si>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</si>
  <si>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</si>
  <si>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</si>
  <si>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</si>
  <si>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</si>
  <si>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</si>
  <si>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</si>
  <si>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</si>
  <si>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</si>
  <si>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</si>
  <si>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</si>
  <si>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</si>
  <si>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</si>
  <si>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</si>
  <si>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</si>
  <si>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</si>
  <si>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</si>
  <si>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</si>
  <si>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</si>
  <si>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</si>
  <si>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</si>
  <si>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</si>
  <si>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</si>
  <si>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</si>
  <si>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</si>
  <si>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</si>
  <si>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</si>
  <si>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</si>
  <si>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</si>
  <si>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</si>
  <si>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</si>
  <si>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</si>
  <si>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</si>
  <si>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</si>
  <si>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</si>
  <si>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</si>
  <si>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</si>
  <si>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</si>
  <si>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</si>
  <si>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</si>
  <si>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</si>
  <si>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</si>
  <si>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</si>
  <si>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</si>
  <si>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</si>
  <si>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</si>
  <si>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</si>
  <si>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</si>
  <si>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</si>
  <si>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</si>
  <si>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</si>
  <si>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</si>
  <si>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</si>
  <si>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</si>
  <si>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</si>
  <si>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</si>
  <si>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</si>
  <si>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</si>
  <si>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</si>
  <si>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</si>
  <si>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</si>
  <si>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</si>
  <si>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</si>
  <si>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</si>
  <si>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</si>
  <si>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</si>
  <si>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</si>
  <si>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</si>
  <si>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</si>
  <si>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</si>
  <si>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</si>
  <si>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</si>
  <si>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</si>
  <si>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</si>
  <si>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</si>
  <si>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</si>
  <si>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</si>
  <si>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</si>
  <si>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</si>
  <si>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</si>
  <si>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</si>
  <si>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</si>
  <si>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</si>
  <si>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</si>
  <si>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</si>
  <si>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</si>
  <si>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</si>
  <si>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</si>
  <si>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</si>
  <si>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</si>
  <si>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</si>
  <si>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</si>
  <si>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</si>
  <si>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</si>
  <si>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</si>
  <si>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</si>
  <si>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</si>
  <si>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</si>
  <si>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</si>
  <si>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</si>
  <si>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</si>
  <si>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</si>
  <si>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</si>
  <si>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</si>
  <si>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</si>
  <si>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</si>
  <si>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</si>
  <si>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</si>
  <si>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</si>
  <si>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</si>
  <si>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</si>
  <si>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</si>
  <si>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</si>
  <si>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</si>
  <si>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</si>
  <si>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</si>
  <si>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</si>
  <si>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</si>
  <si>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</si>
  <si>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</si>
  <si>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</si>
  <si>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</si>
  <si>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</si>
  <si>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</si>
  <si>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</si>
  <si>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</si>
  <si>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</si>
  <si>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</si>
  <si>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</si>
  <si>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</si>
  <si>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</si>
  <si>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</si>
  <si>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</si>
  <si>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</si>
  <si>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</si>
  <si>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</si>
  <si>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</si>
  <si>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</si>
  <si>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</si>
  <si>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</si>
  <si>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</si>
  <si>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</si>
  <si>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</si>
  <si>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</si>
  <si>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</si>
  <si>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</si>
  <si>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</si>
  <si>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</si>
  <si>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</si>
  <si>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</si>
  <si>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</si>
  <si>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</si>
  <si>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</si>
  <si>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</si>
  <si>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</si>
  <si>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</si>
  <si>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</si>
  <si>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</si>
  <si>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</si>
  <si>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</si>
  <si>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</si>
  <si>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</si>
  <si>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</si>
  <si>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</si>
  <si>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</si>
  <si>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</si>
  <si>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</si>
  <si>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</si>
  <si>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</si>
  <si>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</si>
  <si>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</si>
  <si>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</si>
  <si>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</si>
  <si>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</si>
  <si>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</si>
  <si>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</si>
  <si>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</si>
  <si>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</si>
  <si>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</si>
  <si>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</si>
  <si>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</si>
  <si>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</si>
  <si>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</si>
  <si>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</si>
  <si>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</si>
  <si>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</si>
  <si>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</si>
  <si>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</si>
  <si>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</si>
  <si>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</si>
  <si>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</si>
  <si>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</si>
  <si>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</si>
  <si>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</si>
  <si>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</si>
  <si>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</si>
  <si>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</si>
  <si>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</si>
  <si>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</si>
  <si>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</si>
  <si>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</si>
  <si>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</si>
  <si>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</si>
  <si>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</si>
  <si>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</si>
  <si>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</si>
  <si>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</si>
  <si>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</si>
  <si>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</si>
  <si>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</si>
  <si>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</si>
  <si>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</si>
  <si>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</si>
  <si>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</si>
  <si>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</si>
  <si>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</si>
  <si>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</si>
  <si>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</si>
  <si>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</si>
  <si>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</si>
  <si>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</si>
  <si>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</si>
  <si>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</si>
  <si>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</si>
  <si>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</si>
  <si>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</si>
  <si>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</si>
  <si>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</si>
  <si>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</si>
  <si>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</si>
  <si>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</si>
  <si>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</si>
  <si>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</si>
  <si>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</si>
  <si>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</si>
  <si>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</si>
  <si>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</si>
  <si>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</si>
  <si>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</si>
  <si>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</si>
  <si>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</si>
  <si>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</si>
  <si>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</si>
  <si>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</si>
  <si>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</si>
  <si>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</si>
  <si>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</si>
  <si>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</si>
  <si>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</si>
  <si>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</si>
  <si>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</si>
  <si>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</si>
  <si>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</si>
  <si>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</si>
  <si>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</si>
  <si>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</si>
  <si>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</si>
  <si>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</si>
  <si>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</si>
  <si>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</si>
  <si>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</si>
  <si>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</si>
  <si>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</si>
  <si>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</si>
  <si>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</si>
  <si>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</si>
  <si>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</si>
  <si>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</si>
  <si>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</si>
  <si>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</si>
  <si>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</si>
  <si>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</si>
  <si>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</si>
  <si>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</si>
  <si>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</si>
  <si>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</si>
  <si>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</si>
  <si>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</si>
  <si>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</si>
  <si>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</si>
  <si>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</si>
  <si>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</si>
  <si>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</si>
  <si>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</si>
  <si>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</si>
  <si>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</si>
  <si>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</si>
  <si>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</si>
  <si>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</si>
  <si>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</si>
  <si>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</si>
  <si>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</si>
  <si>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</si>
  <si>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</si>
  <si>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</si>
  <si>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</si>
  <si>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</si>
  <si>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</si>
  <si>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</si>
  <si>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</si>
  <si>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</si>
  <si>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</si>
  <si>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</si>
  <si>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</si>
  <si>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</si>
  <si>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</si>
  <si>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</si>
  <si>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</si>
  <si>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</si>
  <si>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</si>
  <si>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</si>
  <si>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</si>
  <si>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</si>
  <si>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</si>
  <si>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</si>
  <si>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</si>
  <si>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</si>
  <si>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</si>
  <si>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</si>
  <si>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</si>
  <si>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</si>
  <si>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</si>
  <si>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</si>
  <si>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</si>
  <si>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</si>
  <si>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</si>
  <si>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</si>
  <si>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</si>
  <si>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</si>
  <si>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</si>
  <si>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</si>
  <si>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</si>
  <si>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</si>
  <si>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</si>
  <si>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</si>
  <si>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</si>
  <si>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</si>
  <si>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</si>
  <si>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</si>
  <si>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</si>
  <si>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</si>
  <si>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</si>
  <si>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</si>
  <si>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</si>
  <si>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</si>
  <si>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</si>
  <si>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</si>
  <si>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</si>
  <si>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</si>
  <si>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</si>
  <si>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</si>
  <si>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</si>
  <si>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</si>
  <si>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</si>
  <si>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</si>
  <si>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</si>
  <si>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</si>
  <si>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</si>
  <si>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</si>
  <si>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</si>
  <si>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</si>
  <si>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</si>
  <si>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</si>
  <si>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</si>
  <si>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</si>
  <si>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</si>
  <si>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</si>
  <si>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</si>
  <si>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</si>
  <si>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</si>
  <si>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</si>
  <si>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</si>
  <si>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</si>
  <si>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</si>
  <si>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</si>
  <si>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</si>
  <si>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</si>
  <si>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</si>
  <si>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</si>
  <si>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</si>
  <si>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</si>
  <si>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</si>
  <si>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</si>
  <si>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</si>
  <si>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</si>
  <si>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</si>
  <si>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</si>
  <si>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</si>
  <si>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</si>
  <si>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</si>
  <si>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</si>
  <si>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</si>
  <si>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</si>
  <si>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</si>
  <si>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</si>
  <si>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</si>
  <si>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</si>
  <si>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</si>
  <si>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</si>
  <si>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</si>
  <si>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</si>
  <si>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</si>
  <si>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</si>
  <si>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</si>
  <si>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</si>
  <si>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</si>
  <si>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</si>
  <si>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</si>
  <si>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</si>
  <si>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</si>
  <si>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</si>
  <si>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</si>
  <si>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</si>
  <si>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</si>
  <si>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</si>
  <si>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</si>
  <si>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</si>
  <si>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</si>
  <si>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</si>
  <si>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</si>
  <si>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</si>
  <si>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</si>
  <si>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</si>
  <si>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</si>
  <si>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</si>
  <si>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</si>
  <si>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</si>
  <si>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</si>
  <si>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</si>
  <si>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</si>
  <si>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</si>
  <si>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</si>
  <si>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</si>
  <si>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</si>
  <si>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</si>
  <si>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</si>
  <si>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</si>
  <si>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</si>
  <si>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</si>
  <si>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</si>
  <si>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</si>
  <si>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</si>
  <si>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</si>
  <si>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</si>
  <si>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</si>
  <si>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</si>
  <si>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</si>
  <si>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</si>
  <si>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</si>
  <si>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</si>
  <si>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</si>
  <si>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</si>
  <si>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</si>
  <si>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</si>
  <si>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</si>
  <si>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</si>
  <si>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</si>
  <si>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</si>
  <si>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</si>
  <si>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</si>
  <si>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</si>
  <si>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</si>
  <si>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</si>
  <si>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</si>
  <si>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</si>
  <si>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</si>
  <si>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</si>
  <si>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</si>
  <si>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</si>
  <si>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</si>
  <si>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</si>
  <si>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</si>
  <si>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</si>
  <si>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</si>
  <si>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</si>
  <si>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</si>
  <si>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</si>
  <si>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</si>
  <si>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</si>
  <si>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</si>
  <si>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</si>
  <si>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</si>
  <si>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</si>
  <si>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</si>
  <si>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</si>
  <si>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</si>
  <si>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</si>
  <si>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</si>
  <si>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</si>
  <si>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</si>
  <si>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</si>
  <si>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</si>
  <si>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</si>
  <si>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</si>
  <si>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</si>
  <si>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</si>
  <si>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</si>
  <si>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</si>
  <si>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</si>
  <si>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</si>
  <si>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</si>
  <si>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</si>
  <si>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</si>
  <si>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</si>
  <si>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</si>
  <si>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</si>
  <si>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</si>
  <si>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</si>
  <si>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</si>
  <si>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</si>
  <si>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</si>
  <si>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</si>
  <si>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</si>
  <si>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</si>
  <si>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</si>
  <si>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</si>
  <si>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</si>
  <si>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</si>
  <si>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</si>
  <si>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</si>
  <si>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</si>
  <si>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</si>
  <si>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</si>
  <si>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</si>
  <si>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</si>
  <si>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</si>
  <si>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</si>
  <si>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</si>
  <si>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</si>
  <si>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</si>
  <si>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</si>
  <si>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</si>
  <si>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</si>
  <si>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</si>
  <si>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</si>
  <si>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</si>
  <si>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</si>
  <si>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</si>
  <si>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</si>
  <si>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</si>
  <si>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</si>
  <si>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</si>
  <si>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</si>
  <si>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</si>
  <si>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</si>
  <si>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</si>
  <si>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</si>
  <si>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</si>
  <si>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</si>
  <si>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</si>
  <si>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</si>
  <si>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</si>
  <si>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</si>
  <si>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</si>
  <si>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</si>
  <si>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</si>
  <si>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</si>
  <si>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</si>
  <si>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</si>
  <si>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</si>
  <si>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</si>
  <si>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</si>
  <si>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</si>
  <si>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</si>
  <si>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</si>
  <si>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</si>
  <si>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</si>
  <si>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</si>
  <si>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</si>
  <si>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</si>
  <si>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</si>
  <si>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</si>
  <si>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</si>
  <si>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</si>
  <si>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</si>
  <si>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</si>
  <si>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</si>
  <si>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</si>
  <si>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</si>
  <si>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</si>
  <si>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</si>
  <si>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</si>
  <si>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</si>
  <si>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</si>
  <si>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</si>
  <si>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</si>
  <si>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</si>
  <si>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</si>
  <si>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</si>
  <si>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</si>
  <si>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</si>
  <si>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</si>
  <si>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</si>
  <si>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</si>
  <si>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</si>
  <si>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</si>
  <si>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</si>
  <si>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</si>
  <si>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</si>
  <si>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</si>
  <si>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</si>
  <si>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</si>
  <si>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</si>
  <si>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</si>
  <si>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</si>
  <si>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</si>
  <si>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</si>
  <si>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</si>
  <si>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</si>
  <si>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</si>
  <si>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</si>
  <si>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</si>
  <si>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</si>
  <si>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</si>
  <si>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</si>
  <si>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</si>
  <si>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</si>
  <si>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</si>
  <si>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</si>
  <si>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</si>
  <si>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</si>
  <si>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</si>
  <si>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</si>
  <si>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</si>
  <si>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</si>
  <si>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</si>
  <si>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</si>
  <si>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</si>
  <si>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</si>
  <si>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</si>
  <si>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</si>
  <si>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</si>
  <si>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</si>
  <si>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</si>
  <si>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</si>
  <si>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</si>
  <si>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</si>
  <si>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</si>
  <si>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</si>
  <si>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</si>
  <si>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</si>
  <si>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</si>
  <si>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</si>
  <si>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</si>
  <si>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</si>
  <si>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</si>
  <si>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</si>
  <si>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</si>
  <si>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</si>
  <si>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</si>
  <si>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</si>
  <si>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</si>
  <si>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</si>
  <si>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</si>
  <si>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</si>
  <si>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</si>
  <si>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</si>
  <si>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</si>
  <si>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</si>
  <si>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</si>
  <si>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</si>
  <si>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</si>
  <si>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</si>
  <si>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</si>
  <si>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</si>
  <si>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</si>
  <si>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</si>
  <si>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</si>
  <si>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</si>
  <si>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</si>
  <si>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</si>
  <si>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</si>
  <si>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</si>
  <si>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</si>
  <si>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</si>
  <si>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</si>
  <si>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</si>
  <si>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</si>
  <si>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</si>
  <si>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</si>
  <si>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</si>
  <si>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</si>
  <si>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</si>
  <si>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</si>
  <si>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</si>
  <si>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</si>
  <si>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</si>
  <si>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</si>
  <si>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</si>
  <si>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</si>
  <si>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</si>
  <si>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</si>
  <si>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</si>
  <si>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</si>
  <si>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</si>
  <si>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</si>
  <si>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</si>
  <si>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</si>
  <si>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</si>
  <si>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</si>
  <si>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</si>
  <si>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</si>
  <si>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</si>
  <si>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</si>
  <si>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</si>
  <si>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</si>
  <si>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</si>
  <si>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</si>
  <si>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</si>
  <si>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</si>
  <si>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</si>
  <si>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</si>
  <si>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</si>
  <si>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</si>
  <si>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</si>
  <si>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</si>
  <si>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</si>
  <si>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</si>
  <si>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</si>
  <si>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</si>
  <si>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</si>
  <si>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</si>
  <si>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</si>
  <si>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</si>
  <si>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</si>
  <si>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</si>
  <si>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</si>
  <si>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</si>
  <si>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</si>
  <si>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</si>
  <si>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</si>
  <si>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</si>
  <si>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</si>
  <si>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</si>
  <si>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</si>
  <si>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</si>
  <si>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</si>
  <si>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</si>
  <si>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</si>
  <si>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</si>
  <si>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</si>
  <si>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</si>
  <si>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</si>
  <si>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</si>
  <si>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</si>
  <si>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</si>
  <si>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</si>
  <si>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</si>
  <si>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</si>
  <si>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</si>
  <si>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</si>
  <si>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</si>
  <si>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</si>
  <si>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</si>
  <si>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</si>
  <si>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</si>
  <si>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</si>
  <si>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</si>
  <si>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</si>
  <si>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</si>
  <si>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</si>
  <si>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</si>
  <si>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</si>
  <si>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</si>
  <si>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</si>
  <si>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</si>
  <si>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</si>
  <si>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</si>
  <si>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</si>
  <si>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</si>
  <si>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</si>
  <si>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</si>
  <si>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</si>
  <si>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</si>
  <si>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</si>
  <si>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</si>
  <si>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</si>
  <si>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</si>
  <si>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</si>
  <si>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</si>
  <si>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</si>
  <si>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</si>
  <si>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</si>
  <si>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</si>
  <si>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</si>
  <si>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</si>
  <si>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</si>
  <si>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</si>
  <si>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</si>
  <si>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</si>
  <si>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</si>
  <si>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</si>
  <si>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</si>
  <si>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</si>
  <si>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</si>
  <si>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</si>
  <si>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</si>
  <si>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</si>
  <si>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</si>
  <si>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</si>
  <si>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</si>
  <si>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</si>
  <si>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</si>
  <si>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</si>
  <si>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</si>
  <si>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</si>
  <si>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</si>
  <si>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</si>
  <si>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</si>
  <si>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</si>
  <si>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</si>
  <si>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</si>
  <si>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</si>
  <si>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</si>
  <si>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</si>
  <si>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</si>
  <si>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</si>
  <si>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</si>
  <si>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</si>
  <si>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</si>
  <si>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</si>
  <si>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</si>
  <si>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</si>
  <si>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</si>
  <si>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</si>
  <si>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</si>
  <si>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</si>
  <si>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</si>
  <si>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</si>
  <si>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</si>
  <si>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</si>
  <si>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</si>
  <si>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</si>
  <si>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</si>
  <si>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</si>
  <si>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</si>
  <si>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</si>
  <si>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</si>
  <si>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</si>
  <si>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</si>
  <si>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</si>
  <si>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</si>
  <si>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</si>
  <si>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</si>
  <si>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</si>
  <si>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</si>
  <si>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</si>
  <si>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</si>
  <si>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</si>
  <si>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</si>
  <si>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</si>
  <si>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</si>
  <si>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</si>
  <si>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</si>
  <si>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</si>
  <si>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</si>
  <si>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</si>
  <si>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</si>
  <si>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</si>
  <si>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</si>
  <si>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</si>
  <si>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</si>
  <si>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</si>
  <si>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</si>
  <si>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</si>
  <si>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</si>
  <si>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</si>
  <si>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</si>
  <si>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</si>
  <si>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</si>
  <si>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</si>
  <si>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</si>
  <si>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</si>
  <si>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</si>
  <si>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</si>
  <si>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</si>
  <si>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</si>
  <si>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</si>
  <si>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</si>
  <si>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</si>
  <si>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</si>
  <si>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</si>
  <si>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</si>
  <si>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</si>
  <si>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</si>
  <si>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</si>
  <si>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</si>
  <si>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</si>
  <si>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</si>
  <si>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</si>
  <si>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</si>
  <si>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</si>
  <si>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</si>
  <si>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</si>
  <si>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</si>
  <si>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</si>
  <si>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</si>
  <si>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</si>
  <si>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</si>
  <si>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</si>
  <si>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</si>
  <si>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</si>
  <si>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</si>
  <si>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</si>
  <si>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</si>
  <si>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</si>
  <si>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</si>
  <si>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</si>
  <si>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</si>
  <si>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</si>
  <si>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</si>
  <si>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</si>
  <si>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</si>
  <si>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</si>
  <si>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</si>
  <si>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</si>
  <si>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</si>
  <si>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</si>
  <si>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</si>
  <si>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</si>
  <si>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</si>
  <si>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</si>
  <si>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</si>
  <si>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</si>
  <si>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</si>
  <si>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</si>
  <si>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</si>
  <si>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</si>
  <si>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</si>
  <si>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</si>
  <si>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</si>
  <si>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</si>
  <si>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</si>
  <si>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</si>
  <si>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</si>
  <si>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</si>
  <si>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</si>
  <si>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</si>
  <si>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</si>
  <si>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</si>
  <si>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</si>
  <si>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</si>
  <si>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</si>
  <si>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</si>
  <si>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</si>
  <si>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</si>
  <si>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</si>
  <si>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</si>
  <si>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</si>
  <si>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</si>
  <si>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</si>
  <si>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</si>
  <si>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</si>
  <si>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</si>
  <si>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</si>
  <si>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</si>
  <si>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</si>
  <si>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</si>
  <si>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</si>
  <si>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</si>
  <si>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</si>
  <si>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</si>
  <si>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</si>
  <si>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</si>
  <si>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</si>
  <si>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</si>
  <si>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</si>
  <si>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</si>
  <si>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</si>
  <si>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</si>
  <si>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</si>
  <si>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</si>
  <si>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</si>
  <si>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</si>
  <si>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</si>
  <si>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</si>
  <si>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</si>
  <si>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</si>
  <si>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</si>
  <si>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</si>
  <si>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</si>
  <si>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</si>
  <si>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</si>
  <si>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</si>
  <si>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</si>
  <si>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</si>
  <si>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</si>
  <si>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</si>
  <si>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</si>
  <si>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</si>
  <si>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</si>
  <si>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</si>
  <si>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</si>
  <si>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</si>
  <si>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</si>
  <si>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</si>
  <si>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</si>
  <si>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</si>
  <si>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</si>
  <si>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</si>
  <si>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</si>
  <si>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</si>
  <si>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</si>
  <si>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</si>
  <si>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</si>
  <si>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</si>
  <si>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</si>
  <si>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</si>
  <si>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</si>
  <si>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</si>
  <si>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</si>
  <si>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</si>
  <si>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</si>
  <si>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</si>
  <si>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</si>
  <si>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</si>
  <si>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</si>
  <si>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</si>
  <si>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</si>
  <si>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</si>
  <si>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</si>
  <si>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</si>
  <si>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</si>
  <si>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</si>
  <si>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</si>
  <si>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</si>
  <si>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</si>
  <si>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</si>
  <si>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</si>
  <si>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</si>
  <si>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</si>
  <si>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</si>
  <si>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</si>
  <si>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</si>
  <si>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</si>
  <si>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</si>
  <si>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</si>
  <si>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</si>
  <si>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</si>
  <si>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</si>
  <si>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</si>
  <si>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</si>
  <si>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</si>
  <si>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</si>
  <si>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</si>
  <si>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</si>
  <si>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</si>
  <si>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</si>
  <si>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</si>
  <si>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</si>
  <si>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</si>
  <si>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</si>
  <si>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</si>
  <si>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</si>
  <si>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</si>
  <si>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</si>
  <si>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</si>
  <si>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</si>
  <si>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</si>
  <si>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</si>
  <si>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</si>
  <si>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</si>
  <si>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</si>
  <si>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</si>
  <si>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</si>
  <si>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</si>
  <si>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</si>
  <si>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</si>
  <si>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</si>
  <si>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</si>
  <si>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</si>
  <si>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</si>
  <si>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</si>
  <si>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</si>
  <si>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</si>
  <si>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</si>
  <si>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</si>
  <si>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</si>
  <si>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</si>
  <si>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</si>
  <si>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</si>
  <si>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</si>
  <si>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</si>
  <si>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</si>
  <si>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</si>
  <si>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</si>
  <si>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</si>
  <si>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</si>
  <si>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</si>
  <si>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</si>
  <si>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</si>
  <si>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</si>
  <si>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</si>
  <si>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</si>
  <si>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</si>
  <si>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</si>
  <si>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</si>
  <si>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</si>
  <si>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</si>
  <si>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</si>
  <si>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</si>
  <si>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</si>
  <si>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</si>
  <si>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</si>
  <si>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</si>
  <si>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</si>
  <si>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</si>
  <si>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</si>
  <si>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</si>
  <si>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</si>
  <si>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</si>
  <si>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</si>
  <si>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</si>
  <si>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</si>
  <si>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</si>
  <si>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</si>
  <si>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</si>
  <si>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</si>
  <si>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</si>
  <si>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</si>
  <si>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</si>
  <si>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</si>
  <si>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</si>
  <si>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</si>
  <si>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</si>
  <si>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</si>
  <si>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</si>
  <si>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</si>
  <si>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</si>
  <si>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</si>
  <si>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</si>
  <si>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</si>
  <si>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</si>
  <si>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</si>
  <si>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</si>
  <si>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</si>
  <si>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</si>
  <si>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</si>
  <si>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</si>
  <si>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</si>
  <si>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</si>
  <si>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</si>
  <si>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</si>
  <si>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</si>
  <si>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</si>
  <si>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</si>
  <si>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</si>
  <si>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</si>
  <si>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</si>
  <si>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</si>
  <si>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</si>
  <si>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</si>
  <si>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</si>
  <si>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</si>
  <si>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</si>
  <si>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</si>
  <si>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</si>
  <si>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</si>
  <si>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</si>
  <si>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</si>
  <si>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</si>
  <si>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</si>
  <si>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</si>
  <si>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</si>
  <si>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</si>
  <si>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</si>
  <si>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</si>
  <si>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</si>
  <si>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</si>
  <si>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</si>
  <si>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</si>
  <si>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</si>
  <si>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</si>
  <si>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</si>
  <si>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</si>
  <si>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</si>
  <si>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</si>
  <si>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</si>
  <si>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</si>
  <si>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</si>
  <si>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</si>
  <si>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</si>
  <si>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</si>
  <si>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</si>
  <si>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</si>
  <si>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</si>
  <si>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</si>
  <si>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</si>
  <si>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</si>
  <si>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</si>
  <si>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</si>
  <si>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</si>
  <si>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</si>
  <si>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</si>
  <si>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</si>
  <si>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</si>
  <si>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</si>
  <si>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</si>
  <si>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</si>
  <si>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</si>
  <si>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</si>
  <si>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</si>
  <si>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</si>
  <si>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</si>
  <si>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</si>
  <si>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</si>
  <si>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</si>
  <si>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</si>
  <si>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</si>
  <si>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</si>
  <si>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</si>
  <si>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</si>
  <si>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</si>
  <si>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</si>
  <si>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</si>
  <si>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</si>
  <si>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</si>
  <si>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</si>
  <si>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</si>
  <si>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</si>
  <si>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</si>
  <si>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</si>
  <si>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</si>
  <si>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</si>
  <si>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</si>
  <si>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</si>
  <si>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</si>
  <si>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</si>
  <si>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</si>
  <si>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</si>
  <si>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</si>
  <si>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</si>
  <si>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</si>
  <si>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</si>
  <si>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</si>
  <si>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</si>
  <si>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</si>
  <si>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</si>
  <si>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</si>
  <si>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</si>
  <si>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</si>
  <si>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</si>
  <si>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</si>
  <si>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</si>
  <si>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</si>
  <si>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</si>
  <si>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</si>
  <si>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</si>
  <si>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</si>
  <si>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</si>
  <si>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</si>
  <si>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</si>
  <si>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</si>
  <si>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</si>
  <si>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</si>
  <si>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</si>
  <si>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</si>
  <si>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</si>
  <si>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</si>
  <si>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</si>
  <si>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</si>
  <si>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</si>
  <si>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</si>
  <si>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</si>
  <si>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</si>
  <si>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</si>
  <si>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</si>
  <si>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</si>
  <si>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</si>
  <si>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</si>
  <si>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</si>
  <si>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</si>
  <si>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</si>
  <si>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</si>
  <si>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</si>
  <si>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</si>
  <si>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</si>
  <si>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</si>
  <si>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</si>
  <si>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</si>
  <si>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</si>
  <si>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</si>
  <si>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</si>
  <si>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</si>
  <si>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</si>
  <si>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</si>
  <si>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</si>
  <si>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</si>
  <si>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</si>
  <si>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</si>
  <si>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</si>
  <si>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</si>
  <si>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</si>
  <si>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</si>
  <si>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</si>
  <si>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</si>
  <si>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</si>
  <si>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</si>
  <si>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</si>
  <si>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</si>
  <si>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</si>
  <si>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</si>
  <si>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</si>
  <si>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</si>
  <si>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</si>
  <si>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</si>
  <si>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</si>
  <si>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</si>
  <si>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</si>
  <si>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</si>
  <si>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</si>
  <si>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</si>
  <si>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</si>
  <si>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</si>
  <si>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</si>
  <si>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</si>
  <si>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</si>
  <si>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</si>
  <si>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</si>
  <si>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</si>
  <si>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</si>
  <si>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</si>
  <si>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</si>
  <si>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</si>
  <si>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</si>
  <si>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</si>
  <si>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</si>
  <si>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</si>
  <si>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</si>
  <si>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</si>
  <si>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</si>
  <si>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</si>
  <si>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</si>
  <si>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</si>
  <si>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</si>
  <si>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</si>
  <si>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</si>
  <si>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</si>
  <si>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</si>
  <si>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</si>
  <si>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</si>
  <si>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</si>
  <si>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</si>
  <si>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</si>
  <si>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</si>
  <si>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</si>
  <si>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</si>
  <si>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</si>
  <si>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</si>
  <si>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</si>
  <si>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</si>
  <si>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</si>
  <si>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</si>
  <si>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</si>
  <si>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</si>
  <si>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</si>
  <si>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</si>
  <si>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</si>
  <si>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</si>
  <si>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</si>
  <si>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</si>
  <si>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</si>
  <si>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</si>
  <si>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</si>
  <si>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</si>
  <si>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</si>
  <si>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</si>
  <si>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</si>
  <si>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</si>
  <si>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</si>
  <si>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</si>
  <si>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</si>
  <si>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</si>
  <si>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</si>
  <si>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</si>
  <si>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</si>
  <si>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</si>
  <si>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</si>
  <si>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</si>
  <si>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</si>
  <si>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</si>
  <si>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</si>
  <si>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</si>
  <si>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</si>
  <si>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</si>
  <si>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</si>
  <si>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</si>
  <si>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</si>
  <si>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</si>
  <si>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</si>
  <si>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</si>
  <si>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</si>
  <si>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</si>
  <si>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</si>
  <si>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</si>
  <si>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</si>
  <si>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</si>
  <si>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</si>
  <si>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</si>
  <si>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</si>
  <si>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</si>
  <si>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</si>
  <si>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</si>
  <si>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</si>
  <si>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</si>
  <si>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</si>
  <si>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</si>
  <si>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</si>
  <si>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</si>
  <si>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</si>
  <si>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</si>
  <si>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</si>
  <si>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</si>
  <si>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</si>
  <si>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</si>
  <si>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</si>
  <si>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</si>
  <si>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</si>
  <si>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</si>
  <si>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</si>
  <si>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</si>
  <si>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</si>
  <si>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</si>
  <si>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</si>
  <si>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</si>
  <si>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</si>
  <si>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</si>
  <si>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</si>
  <si>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</si>
  <si>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</si>
  <si>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</si>
  <si>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</si>
  <si>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</si>
  <si>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</si>
  <si>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</si>
  <si>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</si>
  <si>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</si>
  <si>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</si>
  <si>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</si>
  <si>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</si>
  <si>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</si>
  <si>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</si>
  <si>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</si>
  <si>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</si>
  <si>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</si>
  <si>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</si>
  <si>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</si>
  <si>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</si>
  <si>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</si>
  <si>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</si>
  <si>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</si>
  <si>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</si>
  <si>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</si>
  <si>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</si>
  <si>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</si>
  <si>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</si>
  <si>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</si>
  <si>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</si>
  <si>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</si>
  <si>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</si>
  <si>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</si>
  <si>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</si>
  <si>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</si>
  <si>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</si>
  <si>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</si>
  <si>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</si>
  <si>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</si>
  <si>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</si>
  <si>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</si>
  <si>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</si>
  <si>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</si>
  <si>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</si>
  <si>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</si>
  <si>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</si>
  <si>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</si>
  <si>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</si>
  <si>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</si>
  <si>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</si>
  <si>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</si>
  <si>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</si>
  <si>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</si>
  <si>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</si>
  <si>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</si>
  <si>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</si>
  <si>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</si>
  <si>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</si>
  <si>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</si>
  <si>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</si>
  <si>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</si>
  <si>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</si>
  <si>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</si>
  <si>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</si>
  <si>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</si>
  <si>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</si>
  <si>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</si>
  <si>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</si>
  <si>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</si>
  <si>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</si>
  <si>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</si>
  <si>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</si>
  <si>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</si>
  <si>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</si>
  <si>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</si>
  <si>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</si>
  <si>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</si>
  <si>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</si>
  <si>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</si>
  <si>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</si>
  <si>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</si>
  <si>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</si>
  <si>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</si>
  <si>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</si>
  <si>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</si>
  <si>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</si>
  <si>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</si>
  <si>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</si>
  <si>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</si>
  <si>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</si>
  <si>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</si>
  <si>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</si>
  <si>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</si>
  <si>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</si>
  <si>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</si>
  <si>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</si>
  <si>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</si>
  <si>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</si>
  <si>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</si>
  <si>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</si>
  <si>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</si>
  <si>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</si>
  <si>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</si>
  <si>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</si>
  <si>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</si>
  <si>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</si>
  <si>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</si>
  <si>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</si>
  <si>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</si>
  <si>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</si>
  <si>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</si>
  <si>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</si>
  <si>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</si>
  <si>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</si>
  <si>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</si>
  <si>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</si>
  <si>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</si>
  <si>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</si>
  <si>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</si>
  <si>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</si>
  <si>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</si>
  <si>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</si>
  <si>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</si>
  <si>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</si>
  <si>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</si>
  <si>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</si>
  <si>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</si>
  <si>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</si>
  <si>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</si>
  <si>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</si>
  <si>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</si>
  <si>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</si>
  <si>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</si>
  <si>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</si>
  <si>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</si>
  <si>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</si>
  <si>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</si>
  <si>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</si>
  <si>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</si>
  <si>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</si>
  <si>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</si>
  <si>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</si>
  <si>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</si>
  <si>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</si>
  <si>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</si>
  <si>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</si>
  <si>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</si>
  <si>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</si>
  <si>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</si>
  <si>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</si>
  <si>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</si>
  <si>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</si>
  <si>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</si>
  <si>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</si>
  <si>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</si>
  <si>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</si>
  <si>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</si>
  <si>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</si>
  <si>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</si>
  <si>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</si>
  <si>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</si>
  <si>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</si>
  <si>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</si>
  <si>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</si>
  <si>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</si>
  <si>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</si>
  <si>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</si>
  <si>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</si>
  <si>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</si>
  <si>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</si>
  <si>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</si>
  <si>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</si>
  <si>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</si>
  <si>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</si>
  <si>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</si>
  <si>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</si>
  <si>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</si>
  <si>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</si>
  <si>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</si>
  <si>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</si>
  <si>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</si>
  <si>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</si>
  <si>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</si>
  <si>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</si>
  <si>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</si>
  <si>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</si>
  <si>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</si>
  <si>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</si>
  <si>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</si>
  <si>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</si>
  <si>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</si>
  <si>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</si>
  <si>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</si>
  <si>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</si>
  <si>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</si>
  <si>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</si>
  <si>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</si>
  <si>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</si>
  <si>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</si>
  <si>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</si>
  <si>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</si>
  <si>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</si>
  <si>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</si>
  <si>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</si>
  <si>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</si>
  <si>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</si>
  <si>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</si>
  <si>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</si>
  <si>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</si>
  <si>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</si>
  <si>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</si>
  <si>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</si>
  <si>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</si>
  <si>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</si>
  <si>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</si>
  <si>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</si>
  <si>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</si>
  <si>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</si>
  <si>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</si>
  <si>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</si>
  <si>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</si>
  <si>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</si>
  <si>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</si>
  <si>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</si>
  <si>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</si>
  <si>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</si>
  <si>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</si>
  <si>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</si>
  <si>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</si>
  <si>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</si>
  <si>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</si>
  <si>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</si>
  <si>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</si>
  <si>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</si>
  <si>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</si>
  <si>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</si>
  <si>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</si>
  <si>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</si>
  <si>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</si>
  <si>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</si>
  <si>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</si>
  <si>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</si>
  <si>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</si>
  <si>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</si>
  <si>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</si>
  <si>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</si>
  <si>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</si>
  <si>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</si>
  <si>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</si>
  <si>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</si>
  <si>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</si>
  <si>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</si>
  <si>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</si>
  <si>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</si>
  <si>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</si>
  <si>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</si>
  <si>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</si>
  <si>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</si>
  <si>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</si>
  <si>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</si>
  <si>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</si>
  <si>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</si>
  <si>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</si>
  <si>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</si>
  <si>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</si>
  <si>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</si>
  <si>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</si>
  <si>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</si>
  <si>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</si>
  <si>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</si>
  <si>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</si>
  <si>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</si>
  <si>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</si>
  <si>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</si>
  <si>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</si>
  <si>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</si>
  <si>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</si>
  <si>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</si>
  <si>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</si>
  <si>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</si>
  <si>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</si>
  <si>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</si>
  <si>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</si>
  <si>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</si>
  <si>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</si>
  <si>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</si>
  <si>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</si>
  <si>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</si>
  <si>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</si>
  <si>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</si>
  <si>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</si>
  <si>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</si>
  <si>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</si>
  <si>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</si>
  <si>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</si>
  <si>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</si>
  <si>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</si>
  <si>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</si>
  <si>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</si>
  <si>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</si>
  <si>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</si>
  <si>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</si>
  <si>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</si>
  <si>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</si>
  <si>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</si>
  <si>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</si>
  <si>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</si>
  <si>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</si>
  <si>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</si>
  <si>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</si>
  <si>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</si>
  <si>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</si>
  <si>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</si>
  <si>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</si>
  <si>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</si>
  <si>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</si>
  <si>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</si>
  <si>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</si>
  <si>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</si>
  <si>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</si>
  <si>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</si>
  <si>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</si>
  <si>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</si>
  <si>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</si>
  <si>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</si>
  <si>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</si>
  <si>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</si>
  <si>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</si>
  <si>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</si>
  <si>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</si>
  <si>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</si>
  <si>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</si>
  <si>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</si>
  <si>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</si>
  <si>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</si>
  <si>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</si>
  <si>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</si>
  <si>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</si>
  <si>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</si>
  <si>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</si>
  <si>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</si>
  <si>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</si>
  <si>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</si>
  <si>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</si>
  <si>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</si>
  <si>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</si>
  <si>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</si>
  <si>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</si>
  <si>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</si>
  <si>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</si>
  <si>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</si>
  <si>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</si>
  <si>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</si>
  <si>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</si>
  <si>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</si>
  <si>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</si>
  <si>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</si>
  <si>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</si>
  <si>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</si>
  <si>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</si>
  <si>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</si>
  <si>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</si>
  <si>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</si>
  <si>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</si>
  <si>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</si>
  <si>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</si>
  <si>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</si>
  <si>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</si>
  <si>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</si>
  <si>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</si>
  <si>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</si>
  <si>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</si>
  <si>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</si>
  <si>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</si>
  <si>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</si>
  <si>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</si>
  <si>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</si>
  <si>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</si>
  <si>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</si>
  <si>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</si>
  <si>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</si>
  <si>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</si>
  <si>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</si>
  <si>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</si>
  <si>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</si>
  <si>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</si>
  <si>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</si>
  <si>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</si>
  <si>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</si>
  <si>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</si>
  <si>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</si>
  <si>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</si>
  <si>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</si>
  <si>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</si>
  <si>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</si>
  <si>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</si>
  <si>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</si>
  <si>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</si>
  <si>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</si>
  <si>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</si>
  <si>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</si>
  <si>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</si>
  <si>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</si>
  <si>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</si>
  <si>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</si>
  <si>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</si>
  <si>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</si>
  <si>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</si>
  <si>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</si>
  <si>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</si>
  <si>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</si>
  <si>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</si>
  <si>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</si>
  <si>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</si>
  <si>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</si>
  <si>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</si>
  <si>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</si>
  <si>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</si>
  <si>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</si>
  <si>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</si>
  <si>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</si>
  <si>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</si>
  <si>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</si>
  <si>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</si>
  <si>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</si>
  <si>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</si>
  <si>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</si>
  <si>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</si>
  <si>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</si>
  <si>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</si>
  <si>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</si>
  <si>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</si>
  <si>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</si>
  <si>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</si>
  <si>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</si>
  <si>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</si>
  <si>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</si>
  <si>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</si>
  <si>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</si>
  <si>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</si>
  <si>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</si>
  <si>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</si>
  <si>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</si>
  <si>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</si>
  <si>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</si>
  <si>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</si>
  <si>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</si>
  <si>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</si>
  <si>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</si>
  <si>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</si>
  <si>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</si>
  <si>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</si>
  <si>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</si>
  <si>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</si>
  <si>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</si>
  <si>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</si>
  <si>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</si>
  <si>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</si>
  <si>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</si>
  <si>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</si>
  <si>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</si>
  <si>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</si>
  <si>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</si>
  <si>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</si>
  <si>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</si>
  <si>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</si>
  <si>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</si>
  <si>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</si>
  <si>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</si>
  <si>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</si>
  <si>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</si>
  <si>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</si>
  <si>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</si>
  <si>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</si>
  <si>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</si>
  <si>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</si>
  <si>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</si>
  <si>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</si>
  <si>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</si>
  <si>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</si>
  <si>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</si>
  <si>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</si>
  <si>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</si>
  <si>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</si>
  <si>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</si>
  <si>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</si>
  <si>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</si>
  <si>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</si>
  <si>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</si>
  <si>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</si>
  <si>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</si>
  <si>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</si>
  <si>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</si>
  <si>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</si>
  <si>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</si>
  <si>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</si>
  <si>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</si>
  <si>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</si>
  <si>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</si>
  <si>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</si>
  <si>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</si>
  <si>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</si>
  <si>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</si>
  <si>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</si>
  <si>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</si>
  <si>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</si>
  <si>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</si>
  <si>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</si>
  <si>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</si>
  <si>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</si>
  <si>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</si>
  <si>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</si>
  <si>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</si>
  <si>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</si>
  <si>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</si>
  <si>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</si>
  <si>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</si>
  <si>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</si>
  <si>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</si>
  <si>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</si>
  <si>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</si>
  <si>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</si>
  <si>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</si>
  <si>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</si>
  <si>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</si>
  <si>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</si>
  <si>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</si>
  <si>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</si>
  <si>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</si>
  <si>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</si>
  <si>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</si>
  <si>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</si>
  <si>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</si>
  <si>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</si>
  <si>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</si>
  <si>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</si>
  <si>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</si>
  <si>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</si>
  <si>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</si>
  <si>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</si>
  <si>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</si>
  <si>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</si>
  <si>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</si>
  <si>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</si>
  <si>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</si>
  <si>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</si>
  <si>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</si>
  <si>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</si>
  <si>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</si>
  <si>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</si>
  <si>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</si>
  <si>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</si>
  <si>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</si>
  <si>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</si>
  <si>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</si>
  <si>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</si>
  <si>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</si>
  <si>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</si>
  <si>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</si>
  <si>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</si>
  <si>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</si>
  <si>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</si>
  <si>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</si>
  <si>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</si>
  <si>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</si>
  <si>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</si>
  <si>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</si>
  <si>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</si>
  <si>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</si>
  <si>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</si>
  <si>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</si>
  <si>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</si>
  <si>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</si>
  <si>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</si>
  <si>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</si>
  <si>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</si>
  <si>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</si>
  <si>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</si>
  <si>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</si>
  <si>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</si>
  <si>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</si>
  <si>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</si>
  <si>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</si>
  <si>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</si>
  <si>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</si>
  <si>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</si>
  <si>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</si>
  <si>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</si>
  <si>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</si>
  <si>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</si>
  <si>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</si>
  <si>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</si>
  <si>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</si>
  <si>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</si>
  <si>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</si>
  <si>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</si>
  <si>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</si>
  <si>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</si>
  <si>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</si>
  <si>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</si>
  <si>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</si>
  <si>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</si>
  <si>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</si>
  <si>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</si>
  <si>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</si>
  <si>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</si>
  <si>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</si>
  <si>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</si>
  <si>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</si>
  <si>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</si>
  <si>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</si>
  <si>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</si>
  <si>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</si>
  <si>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</si>
  <si>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</si>
  <si>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</si>
  <si>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</si>
  <si>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</si>
  <si>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</si>
  <si>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</si>
  <si>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</si>
  <si>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</si>
  <si>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</si>
  <si>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</si>
  <si>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</si>
  <si>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</si>
  <si>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</si>
  <si>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</si>
  <si>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</si>
  <si>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</si>
  <si>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</si>
  <si>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</si>
  <si>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</si>
  <si>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</si>
  <si>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</si>
  <si>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</si>
  <si>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</si>
  <si>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</si>
  <si>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</si>
  <si>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</si>
  <si>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</si>
  <si>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</si>
  <si>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</si>
  <si>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</si>
  <si>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</si>
  <si>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</si>
  <si>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</si>
  <si>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</si>
  <si>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</si>
  <si>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</si>
  <si>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</si>
  <si>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</si>
  <si>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</si>
  <si>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</si>
  <si>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</si>
  <si>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</si>
  <si>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</si>
  <si>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</si>
  <si>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</si>
  <si>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</si>
  <si>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</si>
  <si>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</si>
  <si>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</si>
  <si>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</si>
  <si>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</si>
  <si>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</si>
  <si>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</si>
  <si>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</si>
  <si>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</si>
  <si>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</si>
  <si>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</si>
  <si>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</si>
  <si>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</si>
  <si>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</si>
  <si>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</si>
  <si>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</si>
  <si>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</si>
  <si>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</si>
  <si>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</si>
  <si>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</si>
  <si>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</si>
  <si>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</si>
  <si>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</si>
  <si>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</si>
  <si>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</si>
  <si>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</si>
  <si>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</si>
  <si>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</si>
  <si>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</si>
  <si>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</si>
  <si>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</si>
  <si>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</si>
  <si>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</si>
  <si>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</si>
  <si>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</si>
  <si>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</si>
  <si>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</si>
  <si>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</si>
  <si>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</si>
  <si>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</si>
  <si>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</si>
  <si>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</si>
  <si>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</si>
  <si>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</si>
  <si>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</si>
  <si>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</si>
  <si>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</si>
  <si>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</si>
  <si>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</si>
  <si>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</si>
  <si>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</si>
  <si>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</si>
  <si>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</si>
  <si>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</si>
  <si>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</si>
  <si>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</si>
  <si>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</si>
  <si>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</si>
  <si>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</si>
  <si>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</si>
  <si>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</si>
  <si>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</si>
  <si>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</si>
  <si>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</si>
  <si>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</si>
  <si>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</si>
  <si>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</si>
  <si>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</si>
  <si>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</si>
  <si>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</si>
  <si>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</si>
  <si>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</si>
  <si>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</si>
  <si>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</si>
  <si>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</si>
  <si>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</si>
  <si>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</si>
  <si>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</si>
  <si>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</si>
  <si>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</si>
  <si>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</si>
  <si>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</si>
  <si>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</si>
  <si>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</si>
  <si>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</si>
  <si>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</si>
  <si>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</si>
  <si>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</si>
  <si>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</si>
  <si>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</si>
  <si>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</si>
  <si>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</si>
  <si>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</si>
  <si>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</si>
  <si>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</si>
  <si>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</si>
  <si>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</si>
  <si>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</si>
  <si>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</si>
  <si>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</si>
  <si>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</si>
  <si>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</si>
  <si>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</si>
  <si>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</si>
  <si>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</si>
  <si>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</si>
  <si>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</si>
  <si>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</si>
  <si>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</si>
  <si>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</si>
  <si>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</si>
  <si>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</si>
  <si>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</si>
  <si>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</si>
  <si>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</si>
  <si>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</si>
  <si>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</si>
  <si>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</si>
  <si>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</si>
  <si>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</si>
  <si>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</si>
  <si>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</si>
  <si>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</si>
  <si>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</si>
  <si>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</si>
  <si>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</si>
  <si>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</si>
  <si>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</si>
  <si>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</si>
  <si>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</si>
  <si>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</si>
  <si>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</si>
  <si>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</si>
  <si>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</si>
  <si>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</si>
  <si>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</si>
  <si>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</si>
  <si>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</si>
  <si>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</si>
  <si>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</si>
  <si>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</si>
  <si>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</si>
  <si>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</si>
  <si>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</si>
  <si>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</si>
  <si>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</si>
  <si>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</si>
  <si>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</si>
  <si>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</si>
  <si>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</si>
  <si>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</si>
  <si>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</si>
  <si>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</si>
  <si>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</si>
  <si>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</si>
  <si>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</si>
  <si>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</si>
  <si>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</si>
  <si>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</si>
  <si>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</si>
  <si>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</si>
  <si>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</si>
  <si>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</si>
  <si>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</si>
  <si>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</si>
  <si>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</si>
  <si>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</si>
  <si>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</si>
  <si>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</si>
  <si>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</si>
  <si>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</si>
  <si>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</si>
  <si>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</si>
  <si>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</si>
  <si>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</si>
  <si>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</si>
  <si>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</si>
  <si>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</si>
  <si>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</si>
  <si>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</si>
  <si>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</si>
  <si>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</si>
  <si>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</si>
  <si>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</si>
  <si>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</si>
  <si>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</si>
  <si>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</si>
  <si>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</si>
  <si>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</si>
  <si>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</si>
  <si>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</si>
  <si>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</si>
  <si>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</si>
  <si>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</si>
  <si>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</si>
  <si>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</si>
  <si>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</si>
  <si>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</si>
  <si>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</si>
  <si>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</si>
  <si>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</si>
  <si>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</si>
  <si>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</si>
  <si>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</si>
  <si>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</si>
  <si>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</si>
  <si>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</si>
  <si>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</si>
  <si>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</si>
  <si>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</si>
  <si>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</si>
  <si>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</si>
  <si>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</si>
  <si>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</si>
  <si>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</si>
  <si>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</si>
  <si>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</si>
  <si>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</si>
  <si>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</si>
  <si>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</si>
  <si>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</si>
  <si>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</si>
  <si>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</si>
  <si>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</si>
  <si>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</si>
  <si>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</si>
  <si>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</si>
  <si>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</si>
  <si>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</si>
  <si>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</si>
  <si>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</si>
  <si>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</si>
  <si>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</si>
  <si>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</si>
  <si>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</si>
  <si>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</si>
  <si>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</si>
  <si>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</si>
  <si>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</si>
  <si>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</si>
  <si>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</si>
  <si>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</si>
  <si>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</si>
  <si>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</si>
  <si>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</si>
  <si>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</si>
  <si>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</si>
  <si>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</si>
  <si>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</si>
  <si>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</si>
  <si>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</si>
  <si>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</si>
  <si>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</si>
  <si>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</si>
  <si>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</si>
  <si>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</si>
  <si>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</si>
  <si>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</si>
  <si>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</si>
  <si>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</si>
  <si>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</si>
  <si>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</si>
  <si>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</si>
  <si>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</si>
  <si>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</si>
  <si>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</si>
  <si>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</si>
  <si>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</si>
  <si>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</si>
  <si>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</si>
  <si>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</si>
  <si>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</si>
  <si>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</si>
  <si>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</si>
  <si>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</si>
  <si>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</si>
  <si>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</si>
  <si>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</si>
  <si>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</si>
  <si>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</si>
  <si>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</si>
  <si>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</si>
  <si>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</si>
  <si>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</si>
  <si>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</si>
  <si>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</si>
  <si>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</si>
  <si>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</si>
  <si>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</si>
  <si>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</si>
  <si>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</si>
  <si>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</si>
  <si>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</si>
  <si>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</si>
  <si>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</si>
  <si>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</si>
  <si>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</si>
  <si>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</si>
  <si>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</si>
  <si>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</si>
  <si>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</si>
  <si>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</si>
  <si>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</si>
  <si>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</si>
  <si>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</si>
  <si>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</si>
  <si>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</si>
  <si>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</si>
  <si>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</si>
  <si>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</si>
  <si>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</si>
  <si>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</si>
  <si>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</si>
  <si>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</si>
  <si>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</si>
  <si>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</si>
  <si>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</si>
  <si>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</si>
  <si>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</si>
  <si>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</si>
  <si>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</si>
  <si>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</si>
  <si>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</si>
  <si>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</si>
  <si>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</si>
  <si>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</si>
  <si>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</si>
  <si>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</si>
  <si>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</si>
  <si>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</si>
  <si>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</si>
  <si>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</si>
  <si>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</si>
  <si>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</si>
  <si>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</si>
  <si>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</si>
  <si>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</si>
  <si>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</si>
  <si>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</si>
  <si>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</si>
  <si>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</si>
  <si>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</si>
  <si>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</si>
  <si>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</si>
  <si>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</si>
  <si>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</si>
  <si>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</si>
  <si>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</si>
  <si>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</si>
  <si>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</si>
  <si>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</si>
  <si>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</si>
  <si>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</si>
  <si>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</si>
  <si>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</si>
  <si>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</si>
  <si>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</si>
  <si>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</si>
  <si>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</si>
  <si>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</si>
  <si>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</si>
  <si>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</si>
  <si>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</si>
  <si>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</si>
  <si>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</si>
  <si>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</si>
  <si>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</si>
  <si>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</si>
  <si>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</si>
  <si>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</si>
  <si>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</si>
  <si>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</si>
  <si>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</si>
  <si>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</si>
  <si>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</si>
  <si>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</si>
  <si>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</si>
  <si>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</si>
  <si>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</si>
  <si>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</si>
  <si>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</si>
  <si>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</si>
  <si>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</si>
  <si>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</si>
  <si>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</si>
  <si>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</si>
  <si>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</si>
  <si>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</si>
  <si>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</si>
  <si>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</si>
  <si>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</si>
  <si>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</si>
  <si>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</si>
  <si>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</si>
  <si>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</si>
  <si>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</si>
  <si>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</si>
  <si>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</si>
  <si>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</si>
  <si>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</si>
  <si>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</si>
  <si>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</si>
  <si>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</si>
  <si>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</si>
  <si>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</si>
  <si>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</si>
  <si>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</si>
  <si>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</si>
  <si>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</si>
  <si>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</si>
  <si>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</si>
  <si>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</si>
  <si>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</si>
  <si>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</si>
  <si>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</si>
  <si>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</si>
  <si>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</si>
  <si>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</si>
  <si>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</si>
  <si>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</si>
  <si>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</si>
  <si>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</si>
  <si>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</si>
  <si>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</si>
  <si>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</si>
  <si>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</si>
  <si>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</si>
  <si>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</si>
  <si>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</si>
  <si>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</si>
  <si>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</si>
  <si>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</si>
  <si>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</si>
  <si>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</si>
  <si>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</si>
  <si>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</si>
  <si>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</si>
  <si>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</si>
  <si>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</si>
  <si>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</si>
  <si>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</si>
  <si>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</si>
  <si>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</si>
  <si>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</si>
  <si>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</si>
  <si>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</si>
  <si>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</si>
  <si>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</si>
  <si>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</si>
  <si>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</si>
  <si>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</si>
  <si>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</si>
  <si>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</si>
  <si>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</si>
  <si>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</si>
  <si>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</si>
  <si>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</si>
  <si>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</si>
  <si>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</si>
  <si>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</si>
  <si>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</si>
  <si>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</si>
  <si>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</si>
  <si>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</si>
  <si>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</si>
  <si>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</si>
  <si>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</si>
  <si>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</si>
  <si>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</si>
  <si>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</si>
  <si>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</si>
  <si>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</si>
  <si>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</si>
  <si>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</si>
  <si>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</si>
  <si>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</si>
  <si>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</si>
  <si>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</si>
  <si>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</si>
  <si>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</si>
  <si>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</si>
  <si>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</si>
  <si>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</si>
  <si>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</si>
  <si>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</si>
  <si>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</si>
  <si>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</si>
  <si>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</si>
  <si>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</si>
  <si>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</si>
  <si>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</si>
  <si>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</si>
  <si>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</si>
  <si>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</si>
  <si>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</si>
  <si>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</si>
  <si>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</si>
  <si>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</si>
  <si>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</si>
  <si>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</si>
  <si>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</si>
  <si>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</si>
  <si>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</si>
  <si>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</si>
  <si>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</si>
  <si>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</si>
  <si>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</si>
  <si>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</si>
  <si>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</si>
  <si>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</si>
  <si>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</si>
  <si>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</si>
  <si>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</si>
  <si>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</si>
  <si>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</si>
  <si>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</si>
  <si>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</si>
  <si>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</si>
  <si>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</si>
  <si>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</si>
  <si>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</si>
  <si>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</si>
  <si>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</si>
  <si>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</si>
  <si>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</si>
  <si>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</si>
  <si>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</si>
  <si>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</si>
  <si>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</si>
  <si>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</si>
  <si>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</si>
  <si>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</si>
  <si>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</si>
  <si>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</si>
  <si>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</si>
  <si>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</si>
  <si>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</si>
  <si>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</si>
  <si>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</si>
  <si>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</si>
  <si>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</si>
  <si>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</si>
  <si>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</si>
  <si>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</si>
  <si>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</si>
  <si>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</si>
  <si>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</si>
  <si>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</si>
  <si>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</si>
  <si>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</si>
  <si>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</si>
  <si>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</si>
  <si>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</si>
  <si>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</si>
  <si>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</si>
  <si>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</si>
  <si>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</si>
  <si>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</si>
  <si>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</si>
  <si>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</si>
  <si>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</si>
  <si>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</si>
  <si>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</si>
  <si>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</si>
  <si>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</si>
  <si>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</si>
  <si>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</si>
  <si>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</si>
  <si>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</si>
  <si>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</si>
  <si>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</si>
  <si>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</si>
  <si>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</si>
  <si>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</si>
  <si>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</si>
  <si>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</si>
  <si>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</si>
  <si>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</si>
  <si>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</si>
  <si>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</si>
  <si>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</si>
  <si>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</si>
  <si>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</si>
  <si>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</si>
  <si>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</si>
  <si>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</si>
  <si>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</si>
  <si>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</si>
  <si>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</si>
  <si>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</si>
  <si>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</si>
  <si>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</si>
  <si>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</si>
  <si>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</si>
  <si>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</si>
  <si>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</si>
  <si>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</si>
  <si>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</si>
  <si>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</si>
  <si>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</si>
  <si>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</si>
  <si>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</si>
  <si>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</si>
  <si>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</si>
  <si>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</si>
  <si>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</si>
  <si>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</si>
  <si>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</si>
  <si>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</si>
  <si>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</si>
  <si>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</si>
  <si>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</si>
  <si>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</si>
  <si>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</si>
  <si>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</si>
  <si>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</si>
  <si>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</si>
  <si>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</si>
  <si>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</si>
  <si>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</si>
  <si>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</si>
  <si>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</si>
  <si>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</si>
  <si>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</si>
  <si>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</si>
  <si>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</si>
  <si>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</si>
  <si>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</si>
  <si>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</si>
  <si>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</si>
  <si>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</si>
  <si>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</si>
  <si>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</si>
  <si>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</si>
  <si>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</si>
  <si>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</si>
  <si>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</si>
  <si>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</si>
  <si>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</si>
  <si>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</si>
  <si>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</si>
  <si>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</si>
  <si>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</si>
  <si>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</si>
  <si>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</si>
  <si>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</si>
  <si>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</si>
  <si>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</si>
  <si>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</si>
  <si>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</si>
  <si>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</si>
  <si>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</si>
  <si>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</si>
  <si>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</si>
  <si>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</si>
  <si>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</si>
  <si>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</si>
  <si>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</si>
  <si>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</si>
  <si>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</si>
  <si>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</si>
  <si>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</si>
  <si>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</si>
  <si>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</si>
  <si>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</si>
  <si>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</si>
  <si>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</si>
  <si>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</si>
  <si>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</si>
  <si>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</si>
  <si>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</si>
  <si>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</si>
  <si>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</si>
  <si>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</si>
  <si>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</si>
  <si>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</si>
  <si>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</si>
  <si>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</si>
  <si>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</si>
  <si>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</si>
  <si>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</si>
  <si>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</si>
  <si>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</si>
  <si>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</si>
  <si>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</si>
  <si>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</si>
  <si>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</si>
  <si>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</si>
  <si>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</si>
  <si>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</si>
  <si>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</si>
  <si>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</si>
  <si>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</si>
  <si>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</si>
  <si>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</si>
  <si>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</si>
  <si>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</si>
  <si>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</si>
  <si>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</si>
  <si>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</si>
  <si>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</si>
  <si>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</si>
  <si>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</si>
  <si>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</si>
  <si>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</si>
  <si>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</si>
  <si>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</si>
  <si>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</si>
  <si>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</si>
  <si>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</si>
  <si>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</si>
  <si>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</si>
  <si>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</si>
  <si>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</si>
  <si>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</si>
  <si>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</si>
  <si>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</si>
  <si>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</si>
  <si>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</si>
  <si>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</si>
  <si>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</si>
  <si>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</si>
  <si>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</si>
  <si>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</si>
  <si>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</si>
  <si>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</si>
  <si>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</si>
  <si>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</si>
  <si>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</si>
  <si>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</si>
  <si>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</si>
  <si>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</si>
  <si>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</si>
  <si>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</si>
  <si>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</si>
  <si>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</si>
  <si>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</si>
  <si>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</si>
  <si>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</si>
  <si>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</si>
  <si>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</si>
  <si>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</si>
  <si>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</si>
  <si>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</si>
  <si>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</si>
  <si>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</si>
  <si>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</si>
  <si>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</si>
  <si>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</si>
  <si>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</si>
  <si>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</si>
  <si>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</si>
  <si>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</si>
  <si>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</si>
  <si>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</si>
  <si>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</si>
  <si>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</si>
  <si>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</si>
  <si>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</si>
  <si>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</si>
  <si>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</si>
  <si>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</si>
  <si>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</si>
  <si>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</si>
  <si>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</si>
  <si>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</si>
  <si>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</si>
  <si>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</si>
  <si>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</si>
  <si>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</si>
  <si>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</si>
  <si>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</si>
  <si>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</si>
  <si>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</si>
  <si>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</si>
  <si>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</si>
  <si>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</si>
  <si>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</si>
  <si>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</si>
  <si>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</si>
  <si>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</si>
  <si>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</si>
  <si>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</si>
  <si>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</si>
  <si>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</si>
  <si>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</si>
  <si>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</si>
  <si>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</si>
  <si>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</si>
  <si>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</si>
  <si>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</si>
  <si>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</si>
  <si>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</si>
  <si>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</si>
  <si>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</si>
  <si>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</si>
  <si>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</si>
  <si>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</si>
  <si>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</si>
  <si>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</si>
  <si>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</si>
  <si>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</si>
  <si>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</si>
  <si>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</si>
  <si>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</si>
  <si>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</si>
  <si>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</si>
  <si>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</si>
  <si>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</si>
  <si>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</si>
  <si>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</si>
  <si>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</si>
  <si>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</si>
  <si>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</si>
  <si>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</si>
  <si>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</si>
  <si>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</si>
  <si>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</si>
  <si>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</si>
  <si>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</si>
  <si>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</si>
  <si>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</si>
  <si>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</si>
  <si>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</si>
  <si>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</si>
  <si>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</si>
  <si>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</si>
  <si>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</si>
  <si>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</si>
  <si>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</si>
  <si>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</si>
  <si>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</si>
  <si>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</si>
  <si>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</si>
  <si>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</si>
  <si>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</si>
  <si>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</si>
  <si>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</si>
  <si>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</si>
  <si>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</si>
  <si>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</si>
  <si>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</si>
  <si>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</si>
  <si>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</si>
  <si>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</si>
  <si>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</si>
  <si>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</si>
  <si>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</si>
  <si>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</si>
  <si>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</si>
  <si>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</si>
  <si>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</si>
  <si>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</si>
  <si>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</si>
  <si>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</si>
  <si>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</si>
  <si>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</si>
  <si>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</si>
  <si>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</si>
  <si>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</si>
  <si>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</si>
  <si>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</si>
  <si>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</si>
  <si>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</si>
  <si>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</si>
  <si>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</si>
  <si>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</si>
  <si>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</si>
  <si>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</si>
  <si>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</si>
  <si>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</si>
  <si>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</si>
  <si>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</si>
  <si>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</si>
  <si>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</si>
  <si>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</si>
  <si>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</si>
  <si>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</si>
  <si>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</si>
  <si>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</si>
  <si>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</si>
  <si>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</si>
  <si>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</si>
  <si>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</si>
  <si>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</si>
  <si>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</si>
  <si>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</si>
  <si>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</si>
  <si>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</si>
  <si>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</si>
  <si>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</si>
  <si>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</si>
  <si>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</si>
  <si>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</si>
  <si>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</si>
  <si>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</si>
  <si>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</si>
  <si>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</si>
  <si>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</si>
  <si>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</si>
  <si>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</si>
  <si>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</si>
  <si>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</si>
  <si>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</si>
  <si>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</si>
  <si>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</si>
  <si>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</si>
  <si>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</si>
  <si>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</si>
  <si>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</si>
  <si>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</si>
  <si>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</si>
  <si>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</si>
  <si>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</si>
  <si>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</si>
  <si>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</si>
  <si>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</si>
  <si>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</si>
  <si>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</si>
  <si>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</si>
  <si>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</si>
  <si>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</si>
  <si>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</si>
  <si>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</si>
  <si>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</si>
  <si>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</si>
  <si>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</si>
  <si>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</si>
  <si>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</si>
  <si>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</si>
  <si>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</si>
  <si>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</si>
  <si>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</si>
  <si>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</si>
  <si>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</si>
  <si>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</si>
  <si>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</si>
  <si>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</si>
  <si>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</si>
  <si>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</si>
  <si>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</si>
  <si>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</si>
  <si>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</si>
  <si>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</si>
  <si>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</si>
  <si>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</si>
  <si>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</si>
  <si>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</si>
  <si>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</si>
  <si>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</si>
  <si>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</si>
  <si>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</si>
  <si>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</si>
  <si>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</si>
  <si>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</si>
  <si>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</si>
  <si>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</si>
  <si>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</si>
  <si>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</si>
  <si>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</si>
  <si>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</si>
  <si>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</si>
  <si>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</si>
  <si>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</si>
  <si>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</si>
  <si>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</si>
  <si>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</si>
  <si>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</si>
  <si>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</si>
  <si>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</si>
  <si>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</si>
  <si>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</si>
  <si>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</si>
  <si>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</si>
  <si>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</si>
  <si>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</si>
  <si>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</si>
  <si>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</si>
  <si>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</si>
  <si>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</si>
  <si>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</si>
  <si>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</si>
  <si>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</si>
  <si>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</si>
  <si>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</si>
  <si>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</si>
  <si>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</si>
  <si>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</si>
  <si>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</si>
  <si>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</si>
  <si>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</si>
  <si>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</si>
  <si>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</si>
  <si>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</si>
  <si>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</si>
  <si>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</si>
  <si>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</si>
  <si>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</si>
  <si>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</si>
  <si>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</si>
  <si>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</si>
  <si>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</si>
  <si>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</si>
  <si>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</si>
  <si>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</si>
  <si>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</si>
  <si>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</si>
  <si>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</si>
  <si>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</si>
  <si>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</si>
  <si>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</si>
  <si>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</si>
  <si>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</si>
  <si>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</si>
  <si>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</si>
  <si>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</si>
  <si>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</si>
  <si>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</si>
  <si>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</si>
  <si>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</si>
  <si>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</si>
  <si>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</si>
  <si>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</si>
  <si>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</si>
  <si>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</si>
  <si>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</si>
  <si>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</si>
  <si>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</si>
  <si>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</si>
  <si>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</si>
  <si>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</si>
  <si>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</si>
  <si>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</si>
  <si>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</si>
  <si>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</si>
  <si>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</si>
  <si>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</si>
  <si>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</si>
  <si>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</si>
  <si>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</si>
  <si>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</si>
  <si>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</si>
  <si>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</si>
  <si>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</si>
  <si>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</si>
  <si>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</si>
  <si>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</si>
  <si>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</si>
  <si>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</si>
  <si>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</si>
  <si>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</si>
  <si>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</si>
  <si>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</si>
  <si>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</si>
  <si>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</si>
  <si>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</si>
  <si>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</si>
  <si>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</si>
  <si>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</si>
  <si>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</si>
  <si>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</si>
  <si>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</si>
  <si>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</si>
  <si>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</si>
  <si>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</si>
  <si>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</si>
  <si>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</si>
  <si>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</si>
  <si>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</si>
  <si>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</si>
  <si>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</si>
  <si>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</si>
  <si>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</si>
  <si>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</si>
  <si>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</si>
  <si>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</si>
  <si>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</si>
  <si>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</si>
  <si>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</si>
  <si>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</si>
  <si>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</si>
  <si>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</si>
  <si>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</si>
  <si>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</si>
  <si>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</si>
  <si>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</si>
  <si>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</si>
  <si>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</si>
  <si>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</si>
  <si>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</si>
  <si>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</si>
  <si>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</si>
  <si>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</si>
  <si>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</si>
  <si>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</si>
  <si>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</si>
  <si>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</si>
  <si>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</si>
  <si>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</si>
  <si>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</si>
  <si>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</si>
  <si>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</si>
  <si>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</si>
  <si>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</si>
  <si>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</si>
  <si>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</si>
  <si>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</si>
  <si>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</si>
  <si>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</si>
  <si>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</si>
  <si>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</si>
  <si>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</si>
  <si>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</si>
  <si>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</si>
  <si>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</si>
  <si>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</si>
  <si>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</si>
  <si>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</si>
  <si>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</si>
  <si>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</si>
  <si>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</si>
  <si>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</si>
  <si>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</si>
  <si>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</si>
  <si>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</si>
  <si>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</si>
  <si>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</si>
  <si>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</si>
  <si>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</si>
  <si>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</si>
  <si>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</si>
  <si>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</si>
  <si>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</si>
  <si>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</si>
  <si>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</si>
  <si>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</si>
  <si>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</si>
  <si>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</si>
  <si>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</si>
  <si>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</si>
  <si>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</si>
  <si>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</si>
  <si>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</si>
  <si>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</si>
  <si>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</si>
  <si>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</si>
  <si>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</si>
  <si>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</si>
  <si>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</si>
  <si>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</si>
  <si>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</si>
  <si>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</si>
  <si>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</si>
  <si>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</si>
  <si>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</si>
  <si>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</si>
  <si>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</si>
  <si>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</si>
  <si>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</si>
  <si>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</si>
  <si>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</si>
  <si>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</si>
  <si>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</si>
  <si>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</si>
  <si>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</si>
  <si>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</si>
  <si>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</si>
  <si>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</si>
  <si>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</si>
  <si>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</si>
  <si>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</si>
  <si>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</si>
  <si>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</si>
  <si>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</si>
  <si>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</si>
  <si>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</si>
  <si>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</si>
  <si>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</si>
  <si>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</si>
  <si>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</si>
  <si>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</si>
  <si>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</si>
  <si>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</si>
  <si>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</si>
  <si>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</si>
  <si>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</si>
  <si>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</si>
  <si>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</si>
  <si>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</si>
  <si>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</si>
  <si>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</si>
  <si>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</si>
  <si>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</si>
  <si>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</si>
  <si>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</si>
  <si>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</si>
  <si>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</si>
  <si>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</si>
  <si>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</si>
  <si>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</si>
  <si>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</si>
  <si>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</si>
  <si>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</si>
  <si>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</si>
  <si>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</si>
  <si>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</si>
  <si>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</si>
  <si>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</si>
  <si>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</si>
  <si>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</si>
  <si>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</si>
  <si>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</si>
  <si>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</si>
  <si>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</si>
  <si>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</si>
  <si>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</si>
  <si>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</si>
  <si>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</si>
  <si>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</si>
  <si>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</si>
  <si>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</si>
  <si>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</si>
  <si>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</si>
  <si>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</si>
  <si>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</si>
  <si>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</si>
  <si>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</si>
  <si>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</si>
  <si>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</si>
  <si>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</si>
  <si>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</si>
  <si>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</si>
  <si>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</si>
  <si>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</si>
  <si>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</si>
  <si>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</si>
  <si>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</si>
  <si>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</si>
  <si>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</si>
  <si>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</si>
  <si>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</si>
  <si>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</si>
  <si>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</si>
  <si>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</si>
  <si>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</si>
  <si>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</si>
  <si>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</si>
  <si>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</si>
  <si>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</si>
  <si>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</si>
  <si>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</si>
  <si>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</si>
  <si>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</si>
  <si>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</si>
  <si>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</si>
  <si>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</si>
  <si>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</si>
  <si>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</si>
  <si>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</si>
  <si>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</si>
  <si>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</si>
  <si>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</si>
  <si>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</si>
  <si>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</si>
  <si>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</si>
  <si>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</si>
  <si>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</si>
  <si>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</si>
  <si>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</si>
  <si>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</si>
  <si>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</si>
  <si>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</si>
  <si>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</si>
  <si>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</si>
  <si>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</si>
  <si>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</si>
  <si>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</si>
  <si>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</si>
  <si>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</si>
  <si>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</si>
  <si>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</si>
  <si>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</si>
  <si>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</si>
  <si>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</si>
  <si>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</si>
  <si>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</si>
  <si>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</si>
  <si>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</si>
  <si>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</si>
  <si>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</si>
  <si>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</si>
  <si>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</si>
  <si>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</si>
  <si>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</si>
  <si>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</si>
  <si>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</si>
  <si>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</si>
  <si>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</si>
  <si>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</si>
  <si>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</si>
  <si>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</si>
  <si>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</si>
  <si>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</si>
  <si>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</si>
  <si>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</si>
  <si>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</si>
  <si>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</si>
  <si>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</si>
  <si>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</si>
  <si>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</si>
  <si>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</si>
  <si>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</si>
  <si>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</si>
  <si>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</si>
  <si>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</si>
  <si>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</si>
  <si>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</si>
  <si>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</si>
  <si>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</si>
  <si>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</si>
  <si>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</si>
  <si>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</si>
  <si>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</si>
  <si>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</si>
  <si>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</si>
  <si>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</si>
  <si>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</si>
  <si>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</si>
  <si>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</si>
  <si>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</si>
  <si>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</si>
  <si>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</si>
  <si>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</si>
  <si>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</si>
  <si>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</si>
  <si>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</si>
  <si>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</si>
  <si>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</si>
  <si>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</si>
  <si>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</si>
  <si>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</si>
  <si>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</si>
  <si>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</si>
  <si>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</si>
  <si>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</si>
  <si>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</si>
  <si>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</si>
  <si>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</si>
  <si>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</si>
  <si>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</si>
  <si>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</si>
  <si>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</si>
  <si>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</si>
  <si>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</si>
  <si>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</si>
  <si>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</si>
  <si>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</si>
  <si>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</si>
  <si>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</si>
  <si>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</si>
  <si>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</si>
  <si>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</si>
  <si>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</si>
  <si>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</si>
  <si>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</si>
  <si>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</si>
  <si>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</si>
  <si>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</si>
  <si>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</si>
  <si>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</si>
  <si>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</si>
  <si>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</si>
  <si>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</si>
  <si>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</si>
  <si>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</si>
  <si>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</si>
  <si>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</si>
  <si>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</si>
  <si>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</si>
  <si>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</si>
  <si>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</si>
  <si>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</si>
  <si>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</si>
  <si>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</si>
  <si>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</si>
  <si>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</si>
  <si>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</si>
  <si>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</si>
  <si>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</si>
  <si>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</si>
  <si>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</si>
  <si>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</si>
  <si>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</si>
  <si>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</si>
  <si>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</si>
  <si>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</si>
  <si>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</si>
  <si>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</si>
  <si>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</si>
  <si>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</si>
  <si>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</si>
  <si>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</si>
  <si>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</si>
  <si>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</si>
  <si>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</si>
  <si>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</si>
  <si>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</si>
  <si>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</si>
  <si>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</si>
  <si>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</si>
  <si>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</si>
  <si>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</si>
  <si>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</si>
  <si>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</si>
  <si>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</si>
  <si>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</si>
  <si>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</si>
  <si>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</si>
  <si>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</si>
  <si>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</si>
  <si>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</si>
  <si>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</si>
  <si>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</si>
  <si>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</si>
  <si>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</si>
  <si>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</si>
  <si>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</si>
  <si>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</si>
  <si>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</si>
  <si>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</si>
  <si>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</si>
  <si>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</si>
  <si>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</si>
  <si>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</si>
  <si>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</si>
  <si>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</si>
  <si>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</si>
  <si>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</si>
  <si>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</si>
  <si>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</si>
  <si>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</si>
  <si>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</si>
  <si>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</si>
  <si>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</si>
  <si>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</si>
  <si>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</si>
  <si>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</si>
  <si>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</si>
  <si>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</si>
  <si>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</si>
  <si>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</si>
  <si>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</si>
  <si>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</si>
  <si>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</si>
  <si>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</si>
  <si>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</si>
  <si>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</si>
  <si>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</si>
  <si>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</si>
  <si>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</si>
  <si>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</si>
  <si>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</si>
  <si>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</si>
  <si>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</si>
  <si>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</si>
  <si>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</si>
  <si>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</si>
  <si>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</si>
  <si>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</si>
  <si>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</si>
  <si>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</si>
  <si>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</si>
  <si>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</si>
  <si>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</si>
  <si>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</si>
  <si>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</si>
  <si>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</si>
  <si>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</si>
  <si>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</si>
  <si>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</si>
  <si>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</si>
  <si>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</si>
  <si>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</si>
  <si>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</si>
  <si>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</si>
  <si>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</si>
  <si>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</si>
  <si>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</si>
  <si>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</si>
  <si>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</si>
  <si>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</si>
  <si>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</si>
  <si>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</si>
  <si>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</si>
  <si>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</si>
  <si>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</si>
  <si>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</si>
  <si>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</si>
  <si>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</si>
  <si>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</si>
  <si>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</si>
  <si>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</si>
  <si>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</si>
  <si>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</si>
  <si>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</si>
  <si>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</si>
  <si>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</si>
  <si>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</si>
  <si>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</si>
  <si>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</si>
  <si>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</si>
  <si>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</si>
  <si>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</si>
  <si>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</si>
  <si>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</si>
  <si>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</si>
  <si>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</si>
  <si>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</si>
  <si>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</si>
  <si>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</si>
  <si>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</si>
  <si>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</si>
  <si>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</si>
  <si>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</si>
  <si>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</si>
  <si>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</si>
  <si>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</si>
  <si>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</si>
  <si>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</si>
  <si>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</si>
  <si>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</si>
  <si>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</si>
  <si>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</si>
  <si>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</si>
  <si>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</si>
  <si>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</si>
  <si>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</si>
  <si>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</si>
  <si>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</si>
  <si>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</si>
  <si>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</si>
  <si>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</si>
  <si>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</si>
  <si>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</si>
  <si>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</si>
  <si>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</si>
  <si>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</si>
  <si>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</si>
  <si>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</si>
  <si>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</si>
  <si>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</si>
  <si>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</si>
  <si>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</si>
  <si>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</si>
  <si>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</si>
  <si>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</si>
  <si>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</si>
  <si>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</si>
  <si>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</si>
  <si>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</si>
  <si>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</si>
  <si>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</si>
  <si>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</si>
  <si>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</si>
  <si>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</si>
  <si>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</si>
  <si>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</si>
  <si>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</si>
  <si>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</si>
  <si>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</si>
  <si>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</si>
  <si>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</si>
  <si>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</si>
  <si>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</si>
  <si>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</si>
  <si>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</si>
  <si>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</si>
  <si>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</si>
  <si>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</si>
  <si>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</si>
  <si>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</si>
  <si>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</si>
  <si>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</si>
  <si>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</si>
  <si>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</si>
  <si>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</si>
  <si>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</si>
  <si>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</si>
  <si>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</si>
  <si>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</si>
  <si>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</si>
  <si>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</si>
  <si>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</si>
  <si>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</si>
  <si>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</si>
  <si>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</si>
  <si>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</si>
  <si>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</si>
  <si>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</si>
  <si>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</si>
  <si>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</si>
  <si>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</si>
  <si>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</si>
  <si>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</si>
  <si>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</si>
  <si>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</si>
  <si>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</si>
  <si>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</si>
  <si>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</si>
  <si>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</si>
  <si>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</si>
  <si>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</si>
  <si>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</si>
  <si>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</si>
  <si>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</si>
  <si>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</si>
  <si>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</si>
  <si>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</si>
  <si>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</si>
  <si>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</si>
  <si>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</si>
  <si>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</si>
  <si>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</si>
  <si>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</si>
  <si>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</si>
  <si>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</si>
  <si>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</si>
  <si>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</si>
  <si>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</si>
  <si>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</si>
  <si>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</si>
  <si>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</si>
  <si>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</si>
  <si>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</si>
  <si>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</si>
  <si>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</si>
  <si>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</si>
  <si>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</si>
  <si>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</si>
  <si>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</si>
  <si>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</si>
  <si>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</si>
  <si>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</si>
  <si>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</si>
  <si>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</si>
  <si>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</si>
  <si>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</si>
  <si>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</si>
  <si>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</si>
  <si>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</si>
  <si>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</si>
  <si>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</si>
  <si>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</si>
  <si>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</si>
  <si>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</si>
  <si>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</si>
  <si>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</si>
  <si>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</si>
  <si>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</si>
  <si>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</si>
  <si>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</si>
  <si>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</si>
  <si>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</si>
  <si>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</si>
  <si>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</si>
  <si>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</si>
  <si>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</si>
  <si>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</si>
  <si>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</si>
  <si>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</si>
  <si>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</si>
  <si>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</si>
  <si>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</si>
  <si>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</si>
  <si>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</si>
  <si>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</si>
  <si>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</si>
  <si>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</si>
  <si>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</si>
  <si>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</si>
  <si>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</si>
  <si>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</si>
  <si>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</si>
  <si>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</si>
  <si>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</si>
  <si>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</si>
  <si>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</si>
  <si>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</si>
  <si>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</si>
  <si>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</si>
  <si>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</si>
  <si>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</si>
  <si>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</si>
  <si>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</si>
  <si>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</si>
  <si>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</si>
  <si>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</si>
  <si>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</si>
  <si>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</si>
  <si>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</si>
  <si>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</si>
  <si>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</si>
  <si>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</si>
  <si>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</si>
  <si>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</si>
  <si>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</si>
  <si>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</si>
  <si>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</si>
  <si>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</si>
  <si>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</si>
  <si>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</si>
  <si>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</si>
  <si>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</si>
  <si>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</si>
  <si>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</si>
  <si>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</si>
  <si>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</si>
  <si>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</si>
  <si>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</si>
  <si>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</si>
  <si>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</si>
  <si>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</si>
  <si>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</si>
  <si>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</si>
  <si>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</si>
  <si>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</si>
  <si>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</si>
  <si>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</si>
  <si>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</si>
  <si>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</si>
  <si>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</si>
  <si>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</si>
  <si>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</si>
  <si>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</si>
  <si>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</si>
  <si>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</si>
  <si>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</si>
  <si>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</si>
  <si>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</si>
  <si>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</si>
  <si>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</si>
  <si>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</si>
  <si>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</si>
  <si>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</si>
  <si>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</si>
  <si>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</si>
  <si>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</si>
  <si>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</si>
  <si>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</si>
  <si>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</si>
  <si>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</si>
  <si>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</si>
  <si>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</si>
  <si>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</si>
  <si>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</si>
  <si>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</si>
  <si>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</si>
  <si>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</si>
  <si>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</si>
  <si>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</si>
  <si>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</si>
  <si>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</si>
  <si>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</si>
  <si>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</si>
  <si>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</si>
  <si>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</si>
  <si>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</si>
  <si>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</si>
  <si>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</si>
  <si>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</si>
  <si>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</si>
  <si>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</si>
  <si>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</si>
  <si>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</si>
  <si>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</si>
  <si>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</si>
  <si>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</si>
  <si>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</si>
  <si>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</si>
  <si>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</si>
  <si>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</si>
  <si>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</si>
  <si>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</si>
  <si>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</si>
  <si>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</si>
  <si>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</si>
  <si>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</si>
  <si>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</si>
  <si>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</si>
  <si>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</si>
  <si>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</si>
  <si>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</si>
  <si>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</si>
  <si>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</si>
  <si>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</si>
  <si>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</si>
  <si>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</si>
  <si>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</si>
  <si>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</si>
  <si>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</si>
  <si>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</si>
  <si>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</si>
  <si>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</si>
  <si>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</si>
  <si>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</si>
  <si>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</si>
  <si>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</si>
  <si>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</si>
  <si>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</si>
  <si>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</si>
  <si>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</si>
  <si>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</si>
  <si>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</si>
  <si>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</si>
  <si>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</si>
  <si>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</si>
  <si>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</si>
  <si>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</si>
  <si>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</si>
  <si>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</si>
  <si>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</si>
  <si>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</si>
  <si>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</si>
  <si>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</si>
  <si>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</si>
  <si>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</si>
  <si>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</si>
  <si>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</si>
  <si>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</si>
  <si>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</si>
  <si>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</si>
  <si>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</si>
  <si>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</si>
  <si>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</si>
  <si>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</si>
  <si>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</si>
  <si>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</si>
  <si>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</si>
  <si>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</si>
  <si>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</si>
  <si>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</si>
  <si>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</si>
  <si>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</si>
  <si>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</si>
  <si>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</si>
  <si>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</si>
  <si>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</si>
  <si>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</si>
  <si>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</si>
  <si>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</si>
  <si>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</si>
  <si>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</si>
  <si>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</si>
  <si>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</si>
  <si>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</si>
  <si>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</si>
  <si>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</si>
  <si>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</si>
  <si>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</si>
  <si>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</si>
  <si>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</si>
  <si>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</si>
  <si>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</si>
  <si>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</si>
  <si>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</si>
  <si>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</si>
  <si>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</si>
  <si>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</si>
  <si>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</si>
  <si>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</si>
  <si>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</si>
  <si>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</si>
  <si>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</si>
  <si>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</si>
  <si>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</si>
  <si>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</si>
  <si>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</si>
  <si>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</si>
  <si>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</si>
  <si>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</si>
  <si>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</si>
  <si>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</si>
  <si>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</si>
  <si>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</si>
  <si>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</si>
  <si>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</si>
  <si>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</si>
  <si>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</si>
  <si>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</si>
  <si>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</si>
  <si>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</si>
  <si>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</si>
  <si>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</si>
  <si>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</si>
  <si>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</si>
  <si>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</si>
  <si>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</si>
  <si>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</si>
  <si>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</si>
  <si>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</si>
  <si>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</si>
  <si>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</si>
  <si>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</si>
  <si>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</si>
  <si>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</si>
  <si>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</si>
  <si>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</si>
  <si>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</si>
  <si>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</si>
  <si>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</si>
  <si>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</si>
  <si>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</si>
  <si>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</si>
  <si>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</si>
  <si>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</si>
  <si>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</si>
  <si>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</si>
  <si>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</si>
  <si>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</si>
  <si>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</si>
  <si>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</si>
  <si>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</si>
  <si>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</si>
  <si>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</si>
  <si>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</si>
  <si>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</si>
  <si>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</si>
  <si>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</si>
  <si>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</si>
  <si>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</si>
  <si>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</si>
  <si>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</si>
  <si>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</si>
  <si>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</si>
  <si>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</si>
  <si>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</si>
  <si>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</si>
  <si>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</si>
  <si>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</si>
  <si>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</si>
  <si>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</si>
  <si>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</si>
  <si>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</si>
  <si>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</si>
  <si>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</si>
  <si>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</si>
  <si>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</si>
  <si>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</si>
  <si>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</si>
  <si>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</si>
  <si>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</si>
  <si>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</si>
  <si>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</si>
  <si>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</si>
  <si>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</si>
  <si>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</si>
  <si>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</si>
  <si>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</si>
  <si>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</si>
  <si>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</si>
  <si>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</si>
  <si>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</si>
  <si>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</si>
  <si>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</si>
  <si>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</si>
  <si>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</si>
  <si>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</si>
  <si>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</si>
  <si>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</si>
  <si>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</si>
  <si>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</si>
  <si>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</si>
  <si>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</si>
  <si>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</si>
  <si>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</si>
  <si>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</si>
  <si>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</si>
  <si>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</si>
  <si>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</si>
  <si>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</si>
  <si>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</si>
  <si>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</si>
  <si>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</si>
  <si>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</si>
  <si>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</si>
  <si>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</si>
  <si>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</si>
  <si>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</si>
  <si>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</si>
  <si>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</si>
  <si>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</si>
  <si>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</si>
  <si>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</si>
  <si>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</si>
  <si>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</si>
  <si>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</si>
  <si>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</si>
  <si>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</si>
  <si>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</si>
  <si>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</si>
  <si>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</si>
  <si>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</si>
  <si>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</si>
  <si>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</si>
  <si>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</si>
  <si>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</si>
  <si>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</si>
  <si>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</si>
  <si>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</si>
  <si>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</si>
  <si>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</si>
  <si>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</si>
  <si>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</si>
  <si>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</si>
  <si>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</si>
  <si>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</si>
  <si>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</si>
  <si>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</si>
  <si>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</si>
  <si>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</si>
  <si>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</si>
  <si>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</si>
  <si>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</si>
  <si>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</si>
  <si>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</si>
  <si>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</si>
  <si>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</si>
  <si>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</si>
  <si>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</si>
  <si>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</si>
  <si>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</si>
  <si>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</si>
  <si>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</si>
  <si>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</si>
  <si>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</si>
  <si>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</si>
  <si>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</si>
  <si>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</si>
  <si>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</si>
  <si>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</si>
  <si>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</si>
  <si>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</si>
  <si>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</si>
  <si>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</si>
  <si>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</si>
  <si>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</si>
  <si>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</si>
  <si>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</si>
  <si>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</si>
  <si>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</si>
  <si>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</si>
  <si>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</si>
  <si>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</si>
  <si>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</si>
  <si>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</si>
  <si>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</si>
  <si>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</si>
  <si>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</si>
  <si>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</si>
  <si>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</si>
  <si>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</si>
  <si>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</si>
  <si>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</si>
  <si>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</si>
  <si>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</si>
  <si>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</si>
  <si>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</si>
  <si>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</si>
  <si>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</si>
  <si>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</si>
  <si>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</si>
  <si>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</si>
  <si>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</si>
  <si>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</si>
  <si>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</si>
  <si>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</si>
  <si>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</si>
  <si>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</si>
  <si>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</si>
  <si>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</si>
  <si>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</si>
  <si>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</si>
  <si>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</si>
  <si>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</si>
  <si>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</si>
  <si>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</si>
  <si>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</si>
  <si>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</si>
  <si>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</si>
  <si>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</si>
  <si>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</si>
  <si>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</si>
  <si>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</si>
  <si>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</si>
  <si>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</si>
  <si>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</si>
  <si>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</si>
  <si>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</si>
  <si>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</si>
  <si>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</si>
  <si>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</si>
  <si>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</si>
  <si>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</si>
  <si>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</si>
  <si>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</si>
  <si>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</si>
  <si>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</si>
  <si>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</si>
  <si>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</si>
  <si>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</si>
  <si>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</si>
  <si>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</si>
  <si>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</si>
  <si>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</si>
  <si>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</si>
  <si>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</si>
  <si>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</si>
  <si>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</si>
  <si>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</si>
  <si>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</si>
  <si>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</si>
  <si>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</si>
  <si>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</si>
  <si>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</si>
  <si>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</si>
  <si>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</si>
  <si>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</si>
  <si>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</si>
  <si>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</si>
  <si>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</si>
  <si>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</si>
  <si>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</si>
  <si>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</si>
  <si>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</si>
  <si>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</si>
  <si>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</si>
  <si>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</si>
  <si>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</si>
  <si>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</si>
  <si>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</si>
  <si>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</si>
  <si>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</si>
  <si>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</si>
  <si>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</si>
  <si>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</si>
  <si>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</si>
  <si>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</si>
  <si>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</si>
  <si>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</si>
  <si>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</si>
  <si>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</si>
  <si>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</si>
  <si>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</si>
  <si>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</si>
  <si>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</si>
  <si>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</si>
  <si>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</si>
  <si>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</si>
  <si>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</si>
  <si>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</si>
  <si>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</si>
  <si>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</si>
  <si>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</si>
  <si>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</si>
  <si>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</si>
  <si>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</si>
  <si>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</si>
  <si>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</si>
  <si>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</si>
  <si>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</si>
  <si>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</si>
  <si>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</si>
  <si>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</si>
  <si>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</si>
  <si>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</si>
  <si>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</si>
  <si>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</si>
  <si>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</si>
  <si>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</si>
  <si>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</si>
  <si>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</si>
  <si>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</si>
  <si>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</si>
  <si>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</si>
  <si>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</si>
  <si>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</si>
  <si>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</si>
  <si>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</si>
  <si>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</si>
  <si>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</si>
  <si>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</si>
  <si>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</si>
  <si>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</si>
  <si>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</si>
  <si>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</si>
  <si>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</si>
  <si>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</si>
  <si>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</si>
  <si>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</si>
  <si>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</si>
  <si>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</si>
  <si>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</si>
  <si>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</si>
  <si>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</si>
  <si>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</si>
  <si>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</si>
  <si>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</si>
  <si>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</si>
  <si>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</si>
  <si>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</si>
  <si>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</si>
  <si>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</si>
  <si>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</si>
  <si>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</si>
  <si>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</si>
  <si>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</si>
  <si>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</si>
  <si>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</si>
  <si>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</si>
  <si>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</si>
  <si>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</si>
  <si>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</si>
  <si>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</si>
  <si>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</si>
  <si>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</si>
  <si>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</si>
  <si>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</si>
  <si>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</si>
  <si>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</si>
  <si>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</si>
  <si>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</si>
  <si>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</si>
  <si>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</si>
  <si>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</si>
  <si>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</si>
  <si>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</si>
  <si>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</si>
  <si>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</si>
  <si>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</si>
  <si>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</si>
  <si>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</si>
  <si>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</si>
  <si>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</si>
  <si>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</si>
  <si>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</si>
  <si>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</si>
  <si>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</si>
  <si>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</si>
  <si>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</si>
  <si>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</si>
  <si>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</si>
  <si>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</si>
  <si>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</si>
  <si>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</si>
  <si>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</si>
  <si>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</si>
  <si>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</si>
  <si>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</si>
  <si>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</si>
  <si>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</si>
  <si>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</si>
  <si>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</si>
  <si>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</si>
  <si>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</si>
  <si>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</si>
  <si>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</si>
  <si>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</si>
  <si>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</si>
  <si>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</si>
  <si>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</si>
  <si>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</si>
  <si>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</si>
  <si>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</si>
  <si>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</si>
  <si>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</si>
  <si>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</si>
  <si>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</si>
  <si>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</si>
  <si>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</si>
  <si>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</si>
  <si>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</si>
  <si>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</si>
  <si>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</si>
  <si>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</si>
  <si>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</si>
  <si>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</si>
  <si>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</si>
  <si>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</si>
  <si>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</si>
  <si>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</si>
  <si>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</si>
  <si>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</si>
  <si>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</si>
  <si>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</si>
  <si>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</si>
  <si>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</si>
  <si>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</si>
  <si>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</si>
  <si>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</si>
  <si>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</si>
  <si>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</si>
  <si>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</si>
  <si>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</si>
  <si>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</si>
  <si>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</si>
  <si>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</si>
  <si>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</si>
  <si>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</si>
  <si>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</si>
  <si>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</si>
  <si>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</si>
  <si>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</si>
  <si>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</si>
  <si>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</si>
  <si>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</si>
  <si>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</si>
  <si>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</si>
  <si>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</si>
  <si>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</si>
  <si>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</si>
  <si>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</si>
  <si>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</si>
  <si>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</si>
  <si>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</si>
  <si>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</si>
  <si>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</si>
  <si>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</si>
  <si>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</si>
  <si>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</si>
  <si>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</si>
  <si>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</si>
  <si>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</si>
  <si>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</si>
  <si>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</si>
  <si>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</si>
  <si>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</si>
  <si>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</si>
  <si>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</si>
  <si>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</si>
  <si>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</si>
  <si>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</si>
  <si>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</si>
  <si>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</si>
  <si>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</si>
  <si>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</si>
  <si>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</si>
  <si>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</si>
  <si>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</si>
  <si>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</si>
  <si>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</si>
  <si>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</si>
  <si>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</si>
  <si>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</si>
  <si>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</si>
  <si>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</si>
  <si>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</si>
  <si>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</si>
  <si>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</si>
  <si>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</si>
  <si>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</si>
  <si>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</si>
  <si>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</si>
  <si>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</si>
  <si>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</si>
  <si>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</si>
  <si>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</si>
  <si>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</si>
  <si>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</si>
  <si>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</si>
  <si>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</si>
  <si>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</si>
  <si>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</si>
  <si>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</si>
  <si>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</si>
  <si>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</si>
  <si>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</si>
  <si>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</si>
  <si>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</si>
  <si>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</si>
  <si>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</si>
  <si>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</si>
  <si>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</si>
  <si>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</si>
  <si>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</si>
  <si>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</si>
  <si>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</si>
  <si>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</si>
  <si>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</si>
  <si>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</si>
  <si>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</si>
  <si>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</si>
  <si>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</si>
  <si>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</si>
  <si>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</si>
  <si>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</si>
  <si>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</si>
  <si>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</si>
  <si>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</si>
  <si>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</si>
  <si>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</si>
  <si>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</si>
  <si>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</si>
  <si>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</si>
  <si>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</si>
  <si>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</si>
  <si>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</si>
  <si>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</si>
  <si>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</si>
  <si>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</si>
  <si>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</si>
  <si>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</si>
  <si>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</si>
  <si>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</si>
  <si>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</si>
  <si>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</si>
  <si>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</si>
  <si>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</si>
  <si>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</si>
  <si>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</si>
  <si>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</si>
  <si>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</si>
  <si>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</si>
  <si>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</si>
  <si>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</si>
  <si>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</si>
  <si>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</si>
  <si>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</si>
  <si>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</si>
  <si>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</si>
  <si>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</si>
  <si>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</si>
  <si>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</si>
  <si>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</si>
  <si>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</si>
  <si>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</si>
  <si>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</si>
  <si>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</si>
  <si>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</si>
  <si>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</si>
  <si>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</si>
  <si>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</si>
  <si>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</si>
  <si>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</si>
  <si>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</si>
  <si>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</si>
  <si>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</si>
  <si>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</si>
  <si>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</si>
  <si>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</si>
  <si>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</si>
  <si>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</si>
  <si>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</si>
  <si>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</si>
  <si>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</si>
  <si>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</si>
  <si>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</si>
  <si>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</si>
  <si>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</si>
  <si>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</si>
  <si>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</si>
  <si>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</si>
  <si>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</si>
  <si>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</si>
  <si>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</si>
  <si>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</si>
  <si>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</si>
  <si>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</si>
  <si>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</si>
  <si>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</si>
  <si>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</si>
  <si>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</si>
  <si>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</si>
  <si>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</si>
  <si>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</si>
  <si>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</si>
  <si>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</si>
  <si>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</si>
  <si>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</si>
  <si>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</si>
  <si>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</si>
  <si>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</si>
  <si>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</si>
  <si>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</si>
  <si>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</si>
  <si>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</si>
  <si>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</si>
  <si>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</si>
  <si>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</si>
  <si>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</si>
  <si>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</si>
  <si>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</si>
  <si>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</si>
  <si>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</si>
  <si>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</si>
  <si>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</si>
  <si>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</si>
  <si>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</si>
  <si>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</si>
  <si>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</si>
  <si>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</si>
  <si>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</si>
  <si>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</si>
  <si>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</si>
  <si>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</si>
  <si>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</si>
  <si>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</si>
  <si>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</si>
  <si>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</si>
  <si>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</si>
  <si>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</si>
  <si>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</si>
  <si>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</si>
  <si>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</si>
  <si>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</si>
  <si>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</si>
  <si>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</si>
  <si>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</si>
  <si>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</si>
  <si>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</si>
  <si>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</si>
  <si>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</si>
  <si>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</si>
  <si>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</si>
  <si>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</si>
  <si>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</si>
  <si>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</si>
  <si>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</si>
  <si>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</si>
  <si>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</si>
  <si>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</si>
  <si>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</si>
  <si>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</si>
  <si>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</si>
  <si>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</si>
  <si>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</si>
  <si>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</si>
  <si>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</si>
  <si>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</si>
  <si>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</si>
  <si>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</si>
  <si>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</si>
  <si>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</si>
  <si>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</si>
  <si>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</si>
  <si>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</si>
  <si>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</si>
  <si>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</si>
  <si>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</si>
  <si>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</si>
  <si>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</si>
  <si>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</si>
  <si>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</si>
  <si>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</si>
  <si>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</si>
  <si>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</si>
  <si>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</si>
  <si>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</si>
  <si>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</si>
  <si>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</si>
  <si>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</si>
  <si>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</si>
  <si>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</si>
  <si>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</si>
  <si>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</si>
  <si>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</si>
  <si>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</si>
  <si>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</si>
  <si>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</si>
  <si>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</si>
  <si>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</si>
  <si>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</si>
  <si>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</si>
  <si>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</si>
  <si>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</si>
  <si>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</si>
  <si>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</si>
  <si>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</si>
  <si>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</si>
  <si>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</si>
  <si>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</si>
  <si>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</si>
  <si>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</si>
  <si>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</si>
  <si>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</si>
  <si>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</si>
  <si>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</si>
  <si>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</si>
  <si>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</si>
  <si>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</si>
  <si>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</si>
  <si>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</si>
  <si>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</si>
  <si>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</si>
  <si>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</si>
  <si>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</si>
  <si>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</si>
  <si>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</si>
  <si>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</si>
  <si>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</si>
  <si>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</si>
  <si>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</si>
  <si>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</si>
  <si>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</si>
  <si>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</si>
  <si>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</si>
  <si>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</si>
  <si>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</si>
  <si>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</si>
  <si>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</si>
  <si>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</si>
  <si>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</si>
  <si>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</si>
  <si>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</si>
  <si>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</si>
  <si>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</si>
  <si>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</si>
  <si>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</si>
  <si>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</si>
  <si>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</si>
  <si>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</si>
  <si>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</si>
  <si>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</si>
  <si>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</si>
  <si>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</si>
  <si>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</si>
  <si>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</si>
  <si>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</si>
  <si>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</si>
  <si>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</si>
  <si>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</si>
  <si>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</si>
  <si>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</si>
  <si>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</si>
  <si>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</si>
  <si>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</si>
  <si>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</si>
  <si>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</si>
  <si>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</si>
  <si>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</si>
  <si>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</si>
  <si>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</si>
  <si>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</si>
  <si>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</si>
  <si>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</si>
  <si>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</si>
  <si>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</si>
  <si>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</si>
  <si>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</si>
  <si>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</si>
  <si>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</si>
  <si>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</si>
  <si>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</si>
  <si>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</si>
  <si>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</si>
  <si>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</si>
  <si>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</si>
  <si>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</si>
  <si>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</si>
  <si>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</si>
  <si>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</si>
  <si>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</si>
  <si>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</si>
  <si>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</si>
  <si>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</si>
  <si>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</si>
  <si>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</si>
  <si>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</si>
  <si>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</si>
  <si>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</si>
  <si>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</si>
  <si>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</si>
  <si>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</si>
  <si>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</si>
  <si>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</si>
  <si>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</si>
  <si>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</si>
  <si>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</si>
  <si>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</si>
  <si>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</si>
  <si>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</si>
  <si>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</si>
  <si>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</si>
  <si>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</si>
  <si>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</si>
  <si>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</si>
  <si>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</si>
  <si>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</si>
  <si>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</si>
  <si>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</si>
  <si>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</si>
  <si>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</si>
  <si>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</si>
  <si>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</si>
  <si>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</si>
  <si>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</si>
  <si>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</si>
  <si>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</si>
  <si>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</si>
  <si>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</si>
  <si>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</si>
  <si>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</si>
  <si>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</si>
  <si>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</si>
  <si>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</si>
  <si>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</si>
  <si>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</si>
  <si>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</si>
  <si>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</si>
  <si>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</si>
  <si>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</si>
  <si>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</si>
  <si>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</si>
  <si>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</si>
  <si>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</si>
  <si>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</si>
  <si>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</si>
  <si>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</si>
  <si>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</si>
  <si>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</si>
  <si>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</si>
  <si>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</si>
  <si>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</si>
  <si>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</si>
  <si>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</si>
  <si>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</si>
  <si>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</si>
  <si>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</si>
  <si>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</si>
  <si>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</si>
  <si>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</si>
  <si>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</si>
  <si>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</si>
  <si>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</si>
  <si>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</si>
  <si>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</si>
  <si>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</si>
  <si>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</si>
  <si>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</si>
  <si>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</si>
  <si>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</si>
  <si>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</si>
  <si>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</si>
  <si>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</si>
  <si>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</si>
  <si>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</si>
  <si>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</si>
  <si>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</si>
  <si>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</si>
  <si>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</si>
  <si>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</si>
  <si>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</si>
  <si>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</si>
  <si>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</si>
  <si>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</si>
  <si>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</si>
  <si>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</si>
  <si>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</si>
  <si>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</si>
  <si>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</si>
  <si>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</si>
  <si>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</si>
  <si>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</si>
  <si>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</si>
  <si>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</si>
  <si>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</si>
  <si>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</si>
  <si>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</si>
  <si>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</si>
  <si>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</si>
  <si>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</si>
  <si>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</si>
  <si>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</si>
  <si>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</si>
  <si>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</si>
  <si>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</si>
  <si>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</si>
  <si>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</si>
  <si>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</si>
  <si>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</si>
  <si>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</si>
  <si>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</si>
  <si>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</si>
  <si>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</si>
  <si>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</si>
  <si>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</si>
  <si>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</si>
  <si>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</si>
  <si>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</si>
  <si>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</si>
  <si>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</si>
  <si>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</si>
  <si>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</si>
  <si>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</si>
  <si>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</si>
  <si>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</si>
  <si>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</si>
  <si>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</si>
  <si>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</si>
  <si>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</si>
  <si>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</si>
  <si>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</si>
  <si>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</si>
  <si>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</si>
  <si>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</si>
  <si>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</si>
  <si>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</si>
  <si>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</si>
  <si>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</si>
  <si>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</si>
  <si>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</si>
  <si>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</si>
  <si>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</si>
  <si>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</si>
  <si>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</si>
  <si>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</si>
  <si>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</si>
  <si>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</si>
  <si>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</si>
  <si>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</si>
  <si>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</si>
  <si>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</si>
  <si>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</si>
  <si>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</si>
  <si>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</si>
  <si>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</si>
  <si>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</si>
  <si>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</si>
  <si>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</si>
  <si>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</si>
  <si>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</si>
  <si>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</si>
  <si>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</si>
  <si>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</si>
  <si>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</si>
  <si>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</si>
  <si>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</si>
  <si>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</si>
  <si>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</si>
  <si>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</si>
  <si>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</si>
  <si>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</si>
  <si>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</si>
  <si>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</si>
  <si>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</si>
  <si>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</si>
  <si>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</si>
  <si>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</si>
  <si>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</si>
  <si>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</si>
  <si>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</si>
  <si>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</si>
  <si>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</si>
  <si>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</si>
  <si>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</si>
  <si>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</si>
  <si>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</si>
  <si>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</si>
  <si>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</si>
  <si>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</si>
  <si>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</si>
  <si>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</si>
  <si>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</si>
  <si>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</si>
  <si>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</si>
  <si>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</si>
  <si>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</si>
  <si>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</si>
  <si>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</si>
  <si>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</si>
  <si>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</si>
  <si>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</si>
  <si>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</si>
  <si>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</si>
  <si>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</si>
  <si>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</si>
  <si>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</si>
  <si>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</si>
  <si>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</si>
  <si>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</si>
  <si>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</si>
  <si>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</si>
  <si>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</si>
  <si>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</si>
  <si>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</si>
  <si>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</si>
  <si>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</si>
  <si>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</si>
  <si>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</si>
  <si>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</si>
  <si>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</si>
  <si>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</si>
  <si>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</si>
  <si>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</si>
  <si>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</si>
  <si>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</si>
  <si>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</si>
  <si>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</si>
  <si>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</si>
  <si>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</si>
  <si>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</si>
  <si>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</si>
  <si>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</si>
  <si>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</si>
  <si>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</si>
  <si>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</si>
  <si>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</si>
  <si>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</si>
  <si>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</si>
  <si>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</si>
  <si>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</si>
  <si>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</si>
  <si>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</si>
  <si>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</si>
  <si>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</si>
  <si>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</si>
  <si>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</si>
  <si>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</si>
  <si>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</si>
  <si>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</si>
  <si>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</si>
  <si>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</si>
  <si>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</si>
  <si>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</si>
  <si>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</si>
  <si>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</si>
  <si>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</si>
  <si>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</si>
  <si>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</si>
  <si>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</si>
  <si>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</si>
  <si>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</si>
  <si>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</si>
  <si>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</si>
  <si>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</si>
  <si>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</si>
  <si>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</si>
  <si>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</si>
  <si>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</si>
  <si>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</si>
  <si>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</si>
  <si>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</si>
  <si>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</si>
  <si>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</si>
  <si>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</si>
  <si>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</si>
  <si>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</si>
  <si>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</si>
  <si>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</si>
  <si>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</si>
  <si>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</si>
  <si>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</si>
  <si>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</si>
  <si>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</si>
  <si>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</si>
  <si>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</si>
  <si>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</si>
  <si>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</si>
  <si>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</si>
  <si>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</si>
  <si>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</si>
  <si>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</si>
  <si>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</si>
  <si>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</si>
  <si>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</si>
  <si>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</si>
  <si>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</si>
  <si>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</si>
  <si>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</si>
  <si>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</si>
  <si>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</si>
  <si>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</si>
  <si>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</si>
  <si>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</si>
  <si>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</si>
  <si>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</si>
  <si>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</si>
  <si>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</si>
  <si>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</si>
  <si>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</si>
  <si>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</si>
  <si>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</si>
  <si>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</si>
  <si>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</si>
  <si>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</si>
  <si>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</si>
  <si>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</si>
  <si>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</si>
  <si>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</si>
  <si>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</si>
  <si>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</si>
  <si>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</si>
  <si>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</si>
  <si>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</si>
  <si>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</si>
  <si>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</si>
  <si>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</si>
  <si>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</si>
  <si>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</si>
  <si>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</si>
  <si>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</si>
  <si>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</si>
  <si>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</si>
  <si>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</si>
  <si>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</si>
  <si>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</si>
  <si>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</si>
  <si>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</si>
  <si>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</si>
  <si>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</si>
  <si>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</si>
  <si>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</si>
  <si>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</si>
  <si>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</si>
  <si>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</si>
  <si>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</si>
  <si>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</si>
  <si>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</si>
  <si>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</si>
  <si>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</si>
  <si>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</si>
  <si>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</si>
  <si>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</si>
  <si>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</si>
  <si>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</si>
  <si>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</si>
  <si>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</si>
  <si>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</si>
  <si>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</si>
  <si>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</si>
  <si>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</si>
  <si>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</si>
  <si>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</si>
  <si>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</si>
  <si>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</si>
  <si>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</si>
  <si>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</si>
  <si>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</si>
  <si>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</si>
  <si>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</si>
  <si>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</si>
  <si>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</si>
  <si>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</si>
  <si>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</si>
  <si>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</si>
  <si>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</si>
  <si>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</si>
  <si>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</si>
  <si>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</si>
  <si>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</si>
  <si>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</si>
  <si>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</si>
  <si>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</si>
  <si>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</si>
  <si>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</si>
  <si>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</si>
  <si>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</si>
  <si>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</si>
  <si>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</si>
  <si>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</si>
  <si>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</si>
  <si>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</si>
  <si>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</si>
  <si>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</si>
  <si>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</si>
  <si>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</si>
  <si>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</si>
  <si>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</si>
  <si>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</si>
  <si>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</si>
  <si>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</si>
  <si>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</si>
  <si>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</si>
  <si>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</si>
  <si>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</si>
  <si>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</si>
  <si>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</si>
  <si>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</si>
  <si>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</si>
  <si>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</si>
  <si>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</si>
  <si>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</si>
  <si>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</si>
  <si>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</si>
  <si>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</si>
  <si>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</si>
  <si>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</si>
  <si>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</si>
  <si>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</si>
  <si>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</si>
  <si>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</si>
  <si>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</si>
  <si>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</si>
  <si>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</si>
  <si>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</si>
  <si>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</si>
  <si>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</si>
  <si>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</si>
  <si>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</si>
  <si>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</si>
  <si>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</si>
  <si>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</si>
  <si>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</si>
  <si>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</si>
  <si>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</si>
  <si>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</si>
  <si>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</si>
  <si>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</si>
  <si>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</si>
  <si>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</si>
  <si>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</si>
  <si>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</si>
  <si>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</si>
  <si>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</si>
  <si>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</si>
  <si>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</si>
  <si>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</si>
  <si>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</si>
  <si>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</si>
  <si>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</si>
  <si>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</si>
  <si>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</si>
  <si>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</si>
  <si>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</si>
  <si>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</si>
  <si>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</si>
  <si>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</si>
  <si>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</si>
  <si>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</si>
  <si>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</si>
  <si>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</si>
  <si>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</si>
  <si>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</si>
  <si>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</si>
  <si>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</si>
  <si>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</si>
  <si>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</si>
  <si>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</si>
  <si>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</si>
  <si>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</si>
  <si>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</si>
  <si>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</si>
  <si>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</si>
  <si>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</si>
  <si>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</si>
  <si>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</si>
  <si>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</si>
  <si>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</si>
  <si>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</si>
  <si>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</si>
  <si>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</si>
  <si>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</si>
  <si>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</si>
  <si>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</si>
  <si>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</si>
  <si>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</si>
  <si>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</si>
  <si>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</si>
  <si>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</si>
  <si>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</si>
  <si>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</si>
  <si>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</si>
  <si>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</si>
  <si>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</si>
  <si>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</si>
  <si>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</si>
  <si>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</si>
  <si>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</si>
  <si>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</si>
  <si>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</si>
  <si>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</si>
  <si>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</si>
  <si>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</si>
  <si>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</si>
  <si>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</si>
  <si>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</si>
  <si>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</si>
  <si>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</si>
  <si>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</si>
  <si>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</si>
  <si>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</si>
  <si>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</si>
  <si>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</si>
  <si>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</si>
  <si>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</si>
  <si>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</si>
  <si>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</si>
  <si>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</si>
  <si>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</si>
  <si>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</si>
  <si>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</si>
  <si>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</si>
  <si>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</si>
  <si>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</si>
  <si>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</si>
  <si>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</si>
  <si>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</si>
  <si>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</si>
  <si>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</si>
  <si>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</si>
  <si>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</si>
  <si>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</si>
  <si>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</si>
  <si>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</si>
  <si>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</si>
  <si>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</si>
  <si>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</si>
  <si>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</si>
  <si>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</si>
  <si>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</si>
  <si>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</si>
  <si>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</si>
  <si>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</si>
  <si>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</si>
  <si>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</si>
  <si>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</si>
  <si>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</si>
  <si>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</si>
  <si>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</si>
  <si>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</si>
  <si>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</si>
  <si>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</si>
  <si>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</si>
  <si>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</si>
  <si>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</si>
  <si>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</si>
  <si>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</si>
  <si>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</si>
  <si>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</si>
  <si>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</si>
  <si>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</si>
  <si>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</si>
  <si>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</si>
  <si>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</si>
  <si>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</si>
  <si>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</si>
  <si>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</si>
  <si>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</si>
  <si>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</si>
  <si>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</si>
  <si>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</si>
  <si>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</si>
  <si>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</si>
  <si>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</si>
  <si>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</si>
  <si>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</si>
  <si>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</si>
  <si>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</si>
  <si>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</si>
  <si>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</si>
  <si>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</si>
  <si>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</si>
  <si>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</si>
  <si>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</si>
  <si>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</si>
  <si>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</si>
  <si>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</si>
  <si>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</si>
  <si>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</si>
  <si>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</si>
  <si>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</si>
  <si>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</si>
  <si>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</si>
  <si>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</si>
  <si>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</si>
  <si>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</si>
  <si>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</si>
  <si>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</si>
  <si>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</si>
  <si>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</si>
  <si>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</si>
  <si>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</si>
  <si>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</si>
  <si>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</si>
  <si>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</si>
  <si>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</si>
  <si>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</si>
  <si>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</si>
  <si>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</si>
  <si>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</si>
  <si>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</si>
  <si>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</si>
  <si>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</si>
  <si>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</si>
  <si>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</si>
  <si>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</si>
  <si>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</si>
  <si>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</si>
  <si>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</si>
  <si>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</si>
  <si>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</si>
  <si>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</si>
  <si>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</si>
  <si>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</si>
  <si>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</si>
  <si>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</si>
  <si>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</si>
  <si>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</si>
  <si>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</si>
  <si>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</si>
  <si>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</si>
  <si>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</si>
  <si>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</si>
  <si>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</si>
  <si>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</si>
  <si>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</si>
  <si>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</si>
  <si>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</si>
  <si>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</si>
  <si>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</si>
  <si>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</si>
  <si>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</si>
  <si>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</si>
  <si>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</si>
  <si>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</si>
  <si>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</si>
  <si>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</si>
  <si>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</si>
  <si>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</si>
  <si>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</si>
  <si>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</si>
  <si>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</si>
  <si>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</si>
  <si>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</si>
  <si>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</si>
  <si>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</si>
  <si>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</si>
  <si>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</si>
  <si>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</si>
  <si>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</si>
  <si>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</si>
  <si>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</si>
  <si>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</si>
  <si>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</si>
  <si>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</si>
  <si>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</si>
  <si>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</si>
  <si>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</si>
  <si>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</si>
  <si>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</si>
  <si>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</si>
  <si>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</si>
  <si>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</si>
  <si>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</si>
  <si>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</si>
  <si>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</si>
  <si>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</si>
  <si>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</si>
  <si>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</si>
  <si>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</si>
  <si>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</si>
  <si>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</si>
  <si>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</si>
  <si>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</si>
  <si>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</si>
  <si>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</si>
  <si>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</si>
  <si>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</si>
  <si>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</si>
  <si>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</si>
  <si>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</si>
  <si>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</si>
  <si>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</si>
  <si>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</si>
  <si>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</si>
  <si>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</si>
  <si>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</si>
  <si>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</si>
  <si>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</si>
  <si>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</si>
  <si>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</si>
  <si>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</si>
  <si>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</si>
  <si>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</si>
  <si>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</si>
  <si>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</si>
  <si>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</si>
  <si>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</si>
  <si>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</si>
  <si>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</si>
  <si>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</si>
  <si>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</si>
  <si>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</si>
  <si>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</si>
  <si>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</si>
  <si>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</si>
  <si>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</si>
  <si>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</si>
  <si>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</si>
  <si>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</si>
  <si>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</si>
  <si>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</si>
  <si>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</si>
  <si>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</si>
  <si>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</si>
  <si>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</si>
  <si>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</si>
  <si>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</si>
  <si>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</si>
  <si>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</si>
  <si>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</si>
  <si>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</si>
  <si>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</si>
  <si>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</si>
  <si>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</si>
  <si>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</si>
  <si>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</si>
  <si>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</si>
  <si>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</si>
  <si>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</si>
  <si>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</si>
  <si>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</si>
  <si>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</si>
  <si>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</si>
  <si>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</si>
  <si>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</si>
  <si>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</si>
  <si>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</si>
  <si>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</si>
  <si>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</si>
  <si>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</si>
  <si>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</si>
  <si>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</si>
  <si>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</si>
  <si>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</si>
  <si>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</si>
  <si>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</si>
  <si>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</si>
  <si>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</si>
  <si>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</si>
  <si>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</si>
  <si>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</si>
  <si>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</si>
  <si>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</si>
  <si>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</si>
  <si>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</si>
  <si>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</si>
  <si>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</si>
  <si>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</si>
  <si>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</si>
  <si>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</si>
  <si>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</si>
  <si>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</si>
  <si>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</si>
  <si>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</si>
  <si>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</si>
  <si>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</si>
  <si>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</si>
  <si>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</si>
  <si>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</si>
  <si>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</si>
  <si>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</si>
  <si>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</si>
  <si>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</si>
  <si>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</si>
  <si>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</si>
  <si>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</si>
  <si>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</si>
  <si>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</si>
  <si>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</si>
  <si>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</si>
  <si>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</si>
  <si>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</si>
  <si>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</si>
  <si>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</si>
  <si>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</si>
  <si>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</si>
  <si>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</si>
  <si>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</si>
  <si>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</si>
  <si>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</si>
  <si>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</si>
  <si>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</si>
  <si>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</si>
  <si>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</si>
  <si>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</si>
  <si>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</si>
  <si>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</si>
  <si>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</si>
  <si>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</si>
  <si>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</si>
  <si>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</si>
  <si>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</si>
  <si>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</si>
  <si>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</si>
  <si>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</si>
  <si>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</si>
  <si>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</si>
  <si>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</si>
  <si>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</si>
  <si>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</si>
  <si>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</si>
  <si>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</si>
  <si>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</si>
  <si>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</si>
  <si>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</si>
  <si>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</si>
  <si>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</si>
  <si>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</si>
  <si>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</si>
  <si>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</si>
  <si>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</si>
  <si>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</si>
  <si>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</si>
  <si>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</si>
  <si>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</si>
  <si>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</si>
  <si>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</si>
  <si>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</si>
  <si>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</si>
  <si>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</si>
  <si>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</si>
  <si>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</si>
  <si>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</si>
  <si>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</si>
  <si>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</si>
  <si>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</si>
  <si>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</si>
  <si>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</si>
  <si>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</si>
  <si>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</si>
  <si>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</si>
  <si>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</si>
  <si>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</si>
  <si>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</si>
  <si>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</si>
  <si>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</si>
  <si>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</si>
  <si>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</si>
  <si>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</si>
  <si>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</si>
  <si>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</si>
  <si>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</si>
  <si>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</si>
  <si>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</si>
  <si>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</si>
  <si>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</si>
  <si>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</si>
  <si>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</si>
  <si>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</si>
  <si>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</si>
  <si>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</si>
  <si>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</si>
  <si>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</si>
  <si>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</si>
  <si>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</si>
  <si>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</si>
  <si>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</si>
  <si>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</si>
  <si>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</si>
  <si>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</si>
  <si>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</si>
  <si>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</si>
  <si>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</si>
  <si>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</si>
  <si>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</si>
  <si>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</si>
  <si>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</si>
  <si>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</si>
  <si>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</si>
  <si>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</si>
  <si>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</si>
  <si>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</si>
  <si>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</si>
  <si>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</si>
  <si>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</si>
  <si>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</si>
  <si>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</si>
  <si>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</si>
  <si>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</si>
  <si>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</si>
  <si>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</si>
  <si>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</si>
  <si>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</si>
  <si>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</si>
  <si>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</si>
  <si>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</si>
  <si>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</si>
  <si>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</si>
  <si>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</si>
  <si>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</si>
  <si>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</si>
  <si>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</si>
  <si>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</si>
  <si>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</si>
  <si>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</si>
  <si>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</si>
  <si>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</si>
  <si>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</si>
  <si>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</si>
  <si>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</si>
  <si>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</si>
  <si>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</si>
  <si>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</si>
  <si>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</si>
  <si>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</si>
  <si>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</si>
  <si>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</si>
  <si>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</si>
  <si>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</si>
  <si>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</si>
  <si>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</si>
  <si>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</si>
  <si>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</si>
  <si>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</si>
  <si>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</si>
  <si>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</si>
  <si>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</si>
  <si>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</si>
  <si>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</si>
  <si>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</si>
  <si>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</si>
  <si>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</si>
  <si>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</si>
  <si>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</si>
  <si>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</si>
  <si>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</si>
  <si>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</si>
  <si>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</si>
  <si>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</si>
  <si>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</si>
  <si>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</si>
  <si>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</si>
  <si>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</si>
  <si>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</si>
  <si>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</si>
  <si>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</si>
  <si>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</si>
  <si>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</si>
  <si>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</si>
  <si>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</si>
  <si>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</si>
  <si>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</si>
  <si>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</si>
  <si>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</si>
  <si>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</si>
  <si>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</si>
  <si>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</si>
  <si>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</si>
  <si>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</si>
  <si>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</si>
  <si>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</si>
  <si>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</si>
  <si>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</si>
  <si>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</si>
  <si>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</si>
  <si>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</si>
  <si>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</si>
  <si>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</si>
  <si>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</si>
  <si>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</si>
  <si>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</si>
  <si>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</si>
  <si>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</si>
  <si>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</si>
  <si>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</si>
  <si>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</si>
  <si>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</si>
  <si>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</si>
  <si>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</si>
  <si>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</si>
  <si>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</si>
  <si>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</si>
  <si>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</si>
  <si>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</si>
  <si>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</si>
  <si>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</si>
  <si>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</si>
  <si>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</si>
  <si>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</si>
  <si>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</si>
  <si>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</si>
  <si>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</si>
  <si>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</si>
  <si>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</si>
  <si>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</si>
  <si>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</si>
  <si>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</si>
  <si>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</si>
  <si>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</si>
  <si>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</si>
  <si>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</si>
  <si>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</si>
  <si>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</si>
  <si>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</si>
  <si>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</si>
  <si>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</si>
  <si>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</si>
  <si>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</si>
  <si>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</si>
  <si>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</si>
  <si>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</si>
  <si>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</si>
  <si>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</si>
  <si>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</si>
  <si>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</si>
  <si>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</si>
  <si>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</si>
  <si>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</si>
  <si>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</si>
  <si>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</si>
  <si>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</si>
  <si>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</si>
  <si>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</si>
  <si>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</si>
  <si>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</si>
  <si>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</si>
  <si>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</si>
  <si>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</si>
  <si>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</si>
  <si>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</si>
  <si>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</si>
  <si>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</si>
  <si>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</si>
  <si>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</si>
  <si>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</si>
  <si>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</si>
  <si>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</si>
  <si>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</si>
  <si>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</si>
  <si>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</si>
  <si>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</si>
  <si>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</si>
  <si>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</si>
  <si>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</si>
  <si>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</si>
  <si>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</si>
  <si>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</si>
  <si>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</si>
  <si>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</si>
  <si>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</si>
  <si>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</si>
  <si>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</si>
  <si>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</si>
  <si>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</si>
  <si>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</si>
  <si>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</si>
  <si>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</si>
  <si>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</si>
  <si>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</si>
  <si>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</si>
  <si>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</si>
  <si>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</si>
  <si>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</si>
  <si>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</si>
  <si>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</si>
  <si>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</si>
  <si>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</si>
  <si>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</si>
  <si>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</si>
  <si>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</si>
  <si>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</si>
  <si>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</si>
  <si>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</si>
  <si>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</si>
  <si>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</si>
  <si>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</si>
  <si>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</si>
  <si>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</si>
  <si>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</si>
  <si>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</si>
  <si>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</si>
  <si>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</si>
  <si>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</si>
  <si>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</si>
  <si>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</si>
  <si>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</si>
  <si>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</si>
  <si>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</si>
  <si>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</si>
  <si>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</si>
  <si>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</si>
  <si>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</si>
  <si>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</si>
  <si>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</si>
  <si>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</si>
  <si>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</si>
  <si>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</si>
  <si>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</si>
  <si>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</si>
  <si>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</si>
  <si>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</si>
  <si>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</si>
  <si>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</si>
  <si>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</si>
  <si>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</si>
  <si>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</si>
  <si>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</si>
  <si>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</si>
  <si>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</si>
  <si>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</si>
  <si>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</si>
  <si>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</si>
  <si>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</si>
  <si>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</si>
  <si>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</si>
  <si>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</si>
  <si>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</si>
  <si>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</si>
  <si>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</si>
  <si>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</si>
  <si>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</si>
  <si>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</si>
  <si>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</si>
  <si>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</si>
  <si>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</si>
  <si>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</si>
  <si>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</si>
  <si>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</si>
  <si>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</si>
  <si>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</si>
  <si>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</si>
  <si>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</si>
  <si>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</si>
  <si>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</si>
  <si>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</si>
  <si>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</si>
  <si>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</si>
  <si>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</si>
  <si>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</si>
  <si>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</si>
  <si>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</si>
  <si>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</si>
  <si>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</si>
  <si>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</si>
  <si>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</si>
  <si>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</si>
  <si>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</si>
  <si>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</si>
  <si>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</si>
  <si>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</si>
  <si>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</si>
  <si>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</si>
  <si>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</si>
  <si>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</si>
  <si>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</si>
  <si>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</si>
  <si>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</si>
  <si>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</si>
  <si>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</si>
  <si>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</si>
  <si>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</si>
  <si>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</si>
  <si>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</si>
  <si>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</si>
  <si>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</si>
  <si>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</si>
  <si>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</si>
  <si>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</si>
  <si>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</si>
  <si>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</si>
  <si>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</si>
  <si>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</si>
  <si>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</si>
  <si>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</si>
  <si>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</si>
  <si>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</si>
  <si>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</si>
  <si>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</si>
  <si>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</si>
  <si>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</si>
  <si>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</si>
  <si>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</si>
  <si>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</si>
  <si>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</si>
  <si>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</si>
  <si>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</si>
  <si>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</si>
  <si>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</si>
  <si>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</si>
  <si>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</si>
  <si>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</si>
  <si>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</si>
  <si>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</si>
  <si>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</si>
  <si>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</si>
  <si>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</si>
  <si>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</si>
  <si>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</si>
  <si>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</si>
  <si>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</si>
  <si>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</si>
  <si>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</si>
  <si>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</si>
  <si>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</si>
  <si>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</si>
  <si>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</si>
  <si>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</si>
  <si>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</si>
  <si>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</si>
  <si>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</si>
  <si>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</si>
  <si>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</si>
  <si>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</si>
  <si>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</si>
  <si>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</si>
  <si>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</si>
  <si>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</si>
  <si>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</si>
  <si>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</si>
  <si>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</si>
  <si>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</si>
  <si>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</si>
  <si>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</si>
  <si>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</si>
  <si>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</si>
  <si>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</si>
  <si>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</si>
  <si>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</si>
  <si>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</si>
  <si>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</si>
  <si>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</si>
  <si>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</si>
  <si>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</si>
  <si>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</si>
  <si>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</si>
  <si>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</si>
  <si>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</si>
  <si>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</si>
  <si>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</si>
  <si>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</si>
  <si>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</si>
  <si>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</si>
  <si>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</si>
  <si>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</si>
  <si>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</si>
  <si>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</si>
  <si>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</si>
  <si>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</si>
  <si>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</si>
  <si>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</si>
  <si>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</si>
  <si>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</si>
  <si>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</si>
  <si>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</si>
  <si>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</si>
  <si>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</si>
  <si>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</si>
  <si>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</si>
  <si>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</si>
  <si>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</si>
  <si>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</si>
  <si>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</si>
  <si>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</si>
  <si>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</si>
  <si>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</si>
  <si>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</si>
  <si>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</si>
  <si>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</si>
  <si>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</si>
  <si>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</si>
  <si>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</si>
  <si>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</si>
  <si>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</si>
  <si>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</si>
  <si>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</si>
  <si>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</si>
  <si>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</si>
  <si>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</si>
  <si>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</si>
  <si>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</si>
  <si>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</si>
  <si>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</si>
  <si>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</si>
  <si>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</si>
  <si>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</si>
  <si>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</si>
  <si>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</si>
  <si>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</si>
  <si>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</si>
  <si>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</si>
  <si>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</si>
  <si>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</si>
  <si>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</si>
  <si>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</si>
  <si>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</si>
  <si>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</si>
  <si>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</si>
  <si>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</si>
  <si>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</si>
  <si>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</si>
  <si>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</si>
  <si>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</si>
  <si>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</si>
  <si>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</si>
  <si>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</si>
  <si>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</si>
  <si>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</si>
  <si>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</si>
  <si>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</si>
  <si>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</si>
  <si>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</si>
  <si>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</si>
  <si>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</si>
  <si>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</si>
  <si>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</si>
  <si>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</si>
  <si>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</si>
  <si>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</si>
  <si>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</si>
  <si>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</si>
  <si>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</si>
  <si>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</si>
  <si>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</si>
  <si>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</si>
  <si>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</si>
  <si>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</si>
  <si>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</si>
  <si>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</si>
  <si>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</si>
  <si>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</si>
  <si>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</si>
  <si>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</si>
  <si>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</si>
  <si>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</si>
  <si>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</si>
  <si>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</si>
  <si>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</si>
  <si>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</si>
  <si>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</si>
  <si>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</si>
  <si>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</si>
  <si>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</si>
  <si>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</si>
  <si>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</si>
  <si>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</si>
  <si>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</si>
  <si>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</si>
  <si>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</si>
  <si>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</si>
  <si>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</si>
  <si>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</si>
  <si>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</si>
  <si>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</si>
  <si>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</si>
  <si>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</si>
  <si>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</si>
  <si>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</si>
  <si>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</si>
  <si>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</si>
  <si>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</si>
  <si>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</si>
  <si>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</si>
  <si>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</si>
  <si>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</si>
  <si>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</si>
  <si>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</si>
  <si>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</si>
  <si>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</si>
  <si>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</si>
  <si>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</si>
  <si>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</si>
  <si>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</si>
  <si>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</si>
  <si>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</si>
  <si>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</si>
  <si>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</si>
  <si>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</si>
  <si>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</si>
  <si>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</si>
  <si>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</si>
  <si>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</si>
  <si>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</si>
  <si>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</si>
  <si>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</si>
  <si>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</si>
  <si>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</si>
  <si>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</si>
  <si>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</si>
  <si>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</si>
  <si>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</si>
  <si>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</si>
  <si>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</si>
  <si>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</si>
  <si>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</si>
  <si>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</si>
  <si>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</si>
  <si>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</si>
  <si>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</si>
  <si>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</si>
  <si>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</si>
  <si>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</si>
  <si>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</si>
  <si>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</si>
  <si>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</si>
  <si>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</si>
  <si>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</si>
  <si>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</si>
  <si>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</si>
  <si>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</si>
  <si>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</si>
  <si>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</si>
  <si>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</si>
  <si>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</si>
  <si>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</si>
  <si>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</si>
  <si>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</si>
  <si>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</si>
  <si>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</si>
  <si>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</si>
  <si>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</si>
  <si>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</si>
  <si>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</si>
  <si>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</si>
  <si>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</si>
  <si>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</si>
  <si>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</si>
  <si>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</si>
  <si>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</si>
  <si>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</si>
  <si>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</si>
  <si>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</si>
  <si>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</si>
  <si>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</si>
  <si>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</si>
  <si>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</si>
  <si>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</si>
  <si>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</si>
  <si>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</si>
  <si>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</si>
  <si>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</si>
  <si>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</si>
  <si>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</si>
  <si>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</si>
  <si>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</si>
  <si>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</si>
  <si>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</si>
  <si>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</si>
  <si>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</si>
  <si>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</si>
  <si>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</si>
  <si>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</si>
  <si>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</si>
  <si>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</si>
  <si>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</si>
  <si>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</si>
  <si>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</si>
  <si>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</si>
  <si>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</si>
  <si>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</si>
  <si>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</si>
  <si>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</si>
  <si>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</si>
  <si>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</si>
  <si>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</si>
  <si>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</si>
  <si>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</si>
  <si>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</si>
  <si>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</si>
  <si>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</si>
  <si>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</si>
  <si>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</si>
  <si>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</si>
  <si>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</si>
  <si>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</si>
  <si>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</si>
  <si>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</si>
  <si>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</si>
  <si>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</si>
  <si>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</si>
  <si>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</si>
  <si>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</si>
  <si>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</si>
  <si>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</si>
  <si>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</si>
  <si>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</si>
  <si>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</si>
  <si>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</si>
  <si>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</si>
  <si>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</si>
  <si>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</si>
  <si>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</si>
  <si>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</si>
  <si>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</si>
  <si>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</si>
  <si>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</si>
  <si>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</si>
  <si>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</si>
  <si>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</si>
  <si>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</si>
  <si>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</si>
  <si>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</si>
  <si>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</si>
  <si>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</si>
  <si>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</si>
  <si>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</si>
  <si>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</si>
  <si>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</si>
  <si>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</si>
  <si>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</si>
  <si>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</si>
  <si>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</si>
  <si>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</si>
  <si>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</si>
  <si>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</si>
  <si>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</si>
  <si>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</si>
  <si>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</si>
  <si>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</si>
  <si>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</si>
  <si>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</si>
  <si>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</si>
  <si>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</si>
  <si>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</si>
  <si>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</si>
  <si>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</si>
  <si>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</si>
  <si>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</si>
  <si>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</si>
  <si>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</si>
  <si>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</si>
  <si>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</si>
  <si>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</si>
  <si>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</si>
  <si>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</si>
  <si>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</si>
  <si>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</si>
  <si>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</si>
  <si>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</si>
  <si>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</si>
  <si>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</si>
  <si>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</si>
  <si>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</si>
  <si>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</si>
  <si>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</si>
  <si>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</si>
  <si>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</si>
  <si>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</si>
  <si>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</si>
  <si>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</si>
  <si>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</si>
  <si>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</si>
  <si>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</si>
  <si>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</si>
  <si>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</si>
  <si>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</si>
  <si>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</si>
  <si>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</si>
  <si>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</si>
  <si>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</si>
  <si>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</si>
  <si>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</si>
  <si>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</si>
  <si>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</si>
  <si>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</si>
  <si>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</si>
  <si>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</si>
  <si>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</si>
  <si>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</si>
  <si>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</si>
  <si>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</si>
  <si>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</si>
  <si>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</si>
  <si>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</si>
  <si>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</si>
  <si>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</si>
  <si>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</si>
  <si>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</si>
  <si>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</si>
  <si>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</si>
  <si>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</si>
  <si>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</si>
  <si>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</si>
  <si>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</si>
  <si>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</si>
  <si>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</si>
  <si>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</si>
  <si>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</si>
  <si>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</si>
  <si>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</si>
  <si>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</si>
  <si>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</si>
  <si>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</si>
  <si>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</si>
  <si>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</si>
  <si>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</si>
  <si>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</si>
  <si>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</si>
  <si>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</si>
  <si>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</si>
  <si>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</si>
  <si>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</si>
  <si>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</si>
  <si>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</si>
  <si>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</si>
  <si>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</si>
  <si>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</si>
  <si>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</si>
  <si>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</si>
  <si>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</si>
  <si>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</si>
  <si>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</si>
  <si>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</si>
  <si>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</si>
  <si>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</si>
  <si>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</si>
  <si>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</si>
  <si>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</si>
  <si>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</si>
  <si>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</si>
  <si>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</si>
  <si>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</si>
  <si>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</si>
  <si>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</si>
  <si>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</si>
  <si>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</si>
  <si>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</si>
  <si>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</si>
  <si>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</si>
  <si>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</si>
  <si>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</si>
  <si>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</si>
  <si>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</si>
  <si>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</si>
  <si>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</si>
  <si>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</si>
  <si>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</si>
  <si>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</si>
  <si>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</si>
  <si>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</si>
  <si>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</si>
  <si>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</si>
  <si>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</si>
  <si>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</si>
  <si>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</si>
  <si>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</si>
  <si>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</si>
  <si>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</si>
  <si>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</si>
  <si>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</si>
  <si>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</si>
  <si>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</si>
  <si>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</si>
  <si>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</si>
  <si>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</si>
  <si>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</si>
  <si>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</si>
  <si>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</si>
  <si>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</si>
  <si>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</si>
  <si>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</si>
  <si>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</si>
  <si>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</si>
  <si>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</si>
  <si>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</si>
  <si>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</si>
  <si>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</si>
  <si>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</si>
  <si>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</si>
  <si>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</si>
  <si>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</si>
  <si>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</si>
  <si>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</si>
  <si>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</si>
  <si>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</si>
  <si>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</si>
  <si>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</si>
  <si>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</si>
  <si>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</si>
  <si>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</si>
  <si>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</si>
  <si>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</si>
  <si>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</si>
  <si>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</si>
  <si>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</si>
  <si>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</si>
  <si>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</si>
  <si>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</si>
  <si>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</si>
  <si>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</si>
  <si>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</si>
  <si>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</si>
  <si>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</si>
  <si>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</si>
  <si>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</si>
  <si>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</si>
  <si>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</si>
  <si>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</si>
  <si>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</si>
  <si>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</si>
  <si>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</si>
  <si>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</si>
  <si>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</si>
  <si>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</si>
  <si>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</si>
  <si>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</si>
  <si>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</si>
  <si>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</si>
  <si>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</si>
  <si>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</si>
  <si>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</si>
  <si>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</si>
  <si>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</si>
  <si>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</si>
  <si>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</si>
  <si>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</si>
  <si>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</si>
  <si>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</si>
  <si>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</si>
  <si>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</si>
  <si>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</si>
  <si>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</si>
  <si>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</si>
  <si>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</si>
  <si>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</si>
  <si>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</si>
  <si>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</si>
  <si>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</si>
  <si>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</si>
  <si>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</si>
  <si>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</si>
  <si>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</si>
  <si>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</si>
  <si>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</si>
  <si>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</si>
  <si>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</si>
  <si>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</si>
  <si>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</si>
  <si>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</si>
  <si>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</si>
  <si>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</si>
  <si>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</si>
  <si>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</si>
  <si>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</si>
  <si>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</si>
  <si>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</si>
  <si>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</si>
  <si>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</si>
  <si>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</si>
  <si>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</si>
  <si>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</si>
  <si>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</si>
  <si>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</si>
  <si>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</si>
  <si>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</si>
  <si>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</si>
  <si>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</si>
  <si>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</si>
  <si>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</si>
  <si>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</si>
  <si>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</si>
  <si>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</si>
  <si>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</si>
  <si>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</si>
  <si>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</si>
  <si>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</si>
  <si>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</si>
  <si>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</si>
  <si>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</si>
  <si>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</si>
  <si>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</si>
  <si>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</si>
  <si>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</si>
  <si>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</si>
  <si>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</si>
  <si>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</si>
  <si>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</si>
  <si>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</si>
  <si>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</si>
  <si>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</si>
  <si>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</si>
  <si>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</si>
  <si>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</si>
  <si>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</si>
  <si>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</si>
  <si>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</si>
  <si>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</si>
  <si>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</si>
  <si>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</si>
  <si>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</si>
  <si>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</si>
  <si>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</si>
  <si>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</si>
  <si>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</si>
  <si>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</si>
  <si>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</si>
  <si>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</si>
  <si>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</si>
  <si>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</si>
  <si>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</si>
  <si>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</si>
  <si>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</si>
  <si>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</si>
  <si>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</si>
  <si>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</si>
  <si>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</si>
  <si>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</si>
  <si>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</si>
  <si>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</si>
  <si>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</si>
  <si>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</si>
  <si>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</si>
  <si>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</si>
  <si>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</si>
  <si>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</si>
  <si>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</si>
  <si>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</si>
  <si>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</si>
  <si>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</si>
  <si>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</si>
  <si>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</si>
  <si>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</si>
  <si>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</si>
  <si>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</si>
  <si>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</si>
  <si>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</si>
  <si>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</si>
  <si>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</si>
  <si>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</si>
  <si>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</si>
  <si>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</si>
  <si>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</si>
  <si>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</si>
  <si>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</si>
  <si>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</si>
  <si>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</si>
  <si>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</si>
  <si>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</si>
  <si>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</si>
  <si>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</si>
  <si>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</si>
  <si>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</si>
  <si>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</si>
  <si>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</si>
  <si>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</si>
  <si>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</si>
  <si>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</si>
  <si>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</si>
  <si>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</si>
  <si>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</si>
  <si>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</si>
  <si>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</si>
  <si>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</si>
  <si>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</si>
  <si>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</si>
  <si>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</si>
  <si>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</si>
  <si>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</si>
  <si>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</si>
  <si>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</si>
  <si>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</si>
  <si>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</si>
  <si>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</si>
  <si>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</si>
  <si>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</si>
  <si>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</si>
  <si>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</si>
  <si>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</si>
  <si>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</si>
  <si>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</si>
  <si>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</si>
  <si>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</si>
  <si>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</si>
  <si>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</si>
  <si>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</si>
  <si>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</si>
  <si>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</si>
  <si>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</si>
  <si>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</si>
  <si>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</si>
  <si>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</si>
  <si>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</si>
  <si>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</si>
  <si>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</si>
  <si>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</si>
  <si>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</si>
  <si>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</si>
  <si>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</si>
  <si>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</si>
  <si>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</si>
  <si>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</si>
  <si>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</si>
  <si>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</si>
  <si>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</si>
  <si>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</si>
  <si>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</si>
  <si>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</si>
  <si>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</si>
  <si>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</si>
  <si>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</si>
  <si>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</si>
  <si>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</si>
  <si>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</si>
  <si>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</si>
  <si>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</si>
  <si>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</si>
  <si>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</si>
  <si>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</si>
  <si>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</si>
  <si>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</si>
  <si>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</si>
  <si>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</si>
  <si>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</si>
  <si>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</si>
  <si>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</si>
  <si>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</si>
  <si>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</si>
  <si>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</si>
  <si>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</si>
  <si>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</si>
  <si>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</si>
  <si>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</si>
  <si>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</si>
  <si>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</si>
  <si>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</si>
  <si>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</si>
  <si>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</si>
  <si>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</si>
  <si>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</si>
  <si>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</si>
  <si>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</si>
  <si>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</si>
  <si>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</si>
  <si>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</si>
  <si>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</si>
  <si>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</si>
  <si>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</si>
  <si>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</si>
  <si>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</si>
  <si>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</si>
  <si>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</si>
  <si>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</si>
  <si>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</si>
  <si>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</si>
  <si>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</si>
  <si>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</si>
  <si>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</si>
  <si>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</si>
  <si>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</si>
  <si>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</si>
  <si>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</si>
  <si>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</si>
  <si>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</si>
  <si>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</si>
  <si>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</si>
  <si>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</si>
  <si>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</si>
  <si>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</si>
  <si>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</si>
  <si>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</si>
  <si>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</si>
  <si>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</si>
  <si>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</si>
  <si>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</si>
  <si>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</si>
  <si>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</si>
  <si>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</si>
  <si>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</si>
  <si>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</si>
  <si>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</si>
  <si>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</si>
  <si>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</si>
  <si>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</si>
  <si>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</si>
  <si>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</si>
  <si>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</si>
  <si>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</si>
  <si>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</si>
  <si>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</si>
  <si>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</si>
  <si>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</si>
  <si>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</si>
  <si>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</si>
  <si>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</si>
  <si>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</si>
  <si>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</si>
  <si>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</si>
  <si>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</si>
  <si>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</si>
  <si>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</si>
  <si>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</si>
  <si>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</si>
  <si>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</si>
  <si>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</si>
  <si>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</si>
  <si>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</si>
  <si>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</si>
  <si>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</si>
  <si>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</si>
  <si>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</si>
  <si>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</si>
  <si>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</si>
  <si>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</si>
  <si>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</si>
  <si>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</si>
  <si>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</si>
  <si>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</si>
  <si>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</si>
  <si>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</si>
  <si>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</si>
  <si>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</si>
  <si>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</si>
  <si>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</si>
  <si>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</si>
  <si>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</si>
  <si>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</si>
  <si>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</si>
  <si>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</si>
  <si>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</si>
  <si>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</si>
  <si>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</si>
  <si>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</si>
  <si>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</si>
  <si>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</si>
  <si>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</si>
  <si>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</si>
  <si>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</si>
  <si>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</si>
  <si>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</si>
  <si>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</si>
  <si>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</si>
  <si>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</si>
  <si>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</si>
  <si>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</si>
  <si>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</si>
  <si>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</si>
  <si>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</si>
  <si>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</si>
  <si>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</si>
  <si>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</si>
  <si>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</si>
  <si>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</si>
  <si>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</si>
  <si>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</si>
  <si>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</si>
  <si>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</si>
  <si>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</si>
  <si>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</si>
  <si>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</si>
  <si>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</si>
  <si>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</si>
  <si>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</si>
  <si>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</si>
  <si>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</si>
  <si>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</si>
  <si>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</si>
  <si>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</si>
  <si>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</si>
  <si>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</si>
  <si>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</si>
  <si>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</si>
  <si>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</si>
  <si>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</si>
  <si>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</si>
  <si>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</si>
  <si>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</si>
  <si>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</si>
  <si>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</si>
  <si>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</si>
  <si>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</si>
  <si>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</si>
  <si>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</si>
  <si>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</si>
  <si>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</si>
  <si>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</si>
  <si>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</si>
  <si>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</si>
  <si>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</si>
  <si>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</si>
  <si>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</si>
  <si>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</si>
  <si>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</si>
  <si>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</si>
  <si>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</si>
  <si>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</si>
  <si>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</si>
  <si>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</si>
  <si>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</si>
  <si>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</si>
  <si>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</si>
  <si>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</si>
  <si>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</si>
  <si>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</si>
  <si>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</si>
  <si>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</si>
  <si>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</si>
  <si>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</si>
  <si>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</si>
  <si>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</si>
  <si>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</si>
  <si>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</si>
  <si>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</si>
  <si>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</si>
  <si>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</si>
  <si>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</si>
  <si>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</si>
  <si>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</si>
  <si>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</si>
  <si>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</si>
  <si>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</si>
  <si>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</si>
  <si>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</si>
  <si>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</si>
  <si>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</si>
  <si>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</si>
  <si>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</si>
  <si>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</si>
  <si>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</si>
  <si>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</si>
  <si>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</si>
  <si>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</si>
  <si>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</si>
  <si>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</si>
  <si>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</si>
  <si>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</si>
  <si>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</si>
  <si>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</si>
  <si>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</si>
  <si>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</si>
  <si>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</si>
  <si>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</si>
  <si>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</si>
  <si>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</si>
  <si>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</si>
  <si>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</si>
  <si>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</si>
  <si>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</si>
  <si>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</si>
  <si>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</si>
  <si>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</si>
  <si>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</si>
  <si>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</si>
  <si>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</si>
  <si>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</si>
  <si>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</si>
  <si>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</si>
  <si>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</si>
  <si>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</si>
  <si>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</si>
  <si>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</si>
  <si>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</si>
  <si>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</si>
  <si>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</si>
  <si>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</si>
  <si>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</si>
  <si>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</si>
  <si>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</si>
  <si>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</si>
  <si>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</si>
  <si>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</si>
  <si>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</si>
  <si>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</si>
  <si>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</si>
  <si>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</si>
  <si>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</si>
  <si>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</si>
  <si>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</si>
  <si>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</si>
  <si>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</si>
  <si>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</si>
  <si>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</si>
  <si>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</si>
  <si>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</si>
  <si>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</si>
  <si>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</si>
  <si>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</si>
  <si>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</si>
  <si>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</si>
  <si>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</si>
  <si>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</si>
  <si>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</si>
  <si>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</si>
  <si>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</si>
  <si>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</si>
  <si>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</si>
  <si>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</si>
  <si>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</si>
  <si>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</si>
  <si>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</si>
  <si>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</si>
  <si>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</si>
  <si>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</si>
  <si>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</si>
  <si>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</si>
  <si>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</si>
  <si>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</si>
  <si>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</si>
  <si>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</si>
  <si>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</si>
  <si>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</si>
  <si>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</si>
  <si>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</si>
  <si>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</si>
  <si>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</si>
  <si>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</si>
  <si>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</si>
  <si>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</si>
  <si>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</si>
  <si>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</si>
  <si>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</si>
  <si>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</si>
  <si>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</si>
  <si>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</si>
  <si>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</si>
  <si>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</si>
  <si>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</si>
  <si>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</si>
  <si>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</si>
  <si>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</si>
  <si>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</si>
  <si>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</si>
  <si>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</si>
  <si>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</si>
  <si>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</si>
  <si>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</si>
  <si>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</si>
  <si>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</si>
  <si>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</si>
  <si>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</si>
  <si>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</si>
  <si>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</si>
  <si>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</si>
  <si>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</si>
  <si>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</si>
  <si>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</si>
  <si>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</si>
  <si>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</si>
  <si>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</si>
  <si>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</si>
  <si>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</si>
  <si>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</si>
  <si>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</si>
  <si>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</si>
  <si>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</si>
  <si>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</si>
  <si>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</si>
  <si>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</si>
  <si>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</si>
  <si>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</si>
  <si>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</si>
  <si>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</si>
  <si>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</si>
  <si>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</si>
  <si>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</si>
  <si>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</si>
  <si>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</si>
  <si>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</si>
  <si>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</si>
  <si>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</si>
  <si>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</si>
  <si>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</si>
  <si>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</si>
  <si>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</si>
  <si>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</si>
  <si>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</si>
  <si>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</si>
  <si>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</si>
  <si>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</si>
  <si>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</si>
  <si>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</si>
  <si>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</si>
  <si>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</si>
  <si>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</si>
  <si>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</si>
  <si>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</si>
  <si>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</si>
  <si>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</si>
  <si>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</si>
  <si>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</si>
  <si>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</si>
  <si>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</si>
  <si>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</si>
  <si>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</si>
  <si>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</si>
  <si>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</si>
  <si>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</si>
  <si>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</si>
  <si>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</si>
  <si>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</si>
  <si>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</si>
  <si>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</si>
  <si>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</si>
  <si>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</si>
  <si>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</si>
  <si>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</si>
  <si>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</si>
  <si>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</si>
  <si>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</si>
  <si>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</si>
  <si>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</si>
  <si>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</si>
  <si>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</si>
  <si>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</si>
  <si>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</si>
  <si>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</si>
  <si>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</si>
  <si>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</si>
  <si>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</si>
  <si>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</si>
  <si>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</si>
  <si>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</si>
  <si>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</si>
  <si>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</si>
  <si>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</si>
  <si>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</si>
  <si>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</si>
  <si>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</si>
  <si>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</si>
  <si>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</si>
  <si>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</si>
  <si>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</si>
  <si>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</si>
  <si>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</si>
  <si>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</si>
  <si>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</si>
  <si>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</si>
  <si>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</si>
  <si>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</si>
  <si>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</si>
  <si>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</si>
  <si>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</si>
  <si>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</si>
  <si>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</si>
  <si>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</si>
  <si>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</si>
  <si>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</si>
  <si>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</si>
  <si>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</si>
  <si>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</si>
  <si>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</si>
  <si>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</si>
  <si>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</si>
  <si>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</si>
  <si>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</si>
  <si>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</si>
  <si>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</si>
  <si>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</si>
  <si>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</si>
  <si>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</si>
  <si>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</si>
  <si>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</si>
  <si>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</si>
  <si>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</si>
  <si>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</si>
  <si>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</si>
  <si>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</si>
  <si>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</si>
  <si>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</si>
  <si>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</si>
  <si>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</si>
  <si>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</si>
  <si>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</si>
  <si>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</si>
  <si>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</si>
  <si>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</si>
  <si>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</si>
  <si>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</si>
  <si>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</si>
  <si>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</si>
  <si>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</si>
  <si>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</si>
  <si>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</si>
  <si>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</si>
  <si>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</si>
  <si>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</si>
  <si>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</si>
  <si>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</si>
  <si>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</si>
  <si>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</si>
  <si>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</si>
  <si>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</si>
  <si>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</si>
  <si>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</si>
  <si>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</si>
  <si>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</si>
  <si>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</si>
  <si>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</si>
  <si>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</si>
  <si>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</si>
  <si>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</si>
  <si>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</si>
  <si>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</si>
  <si>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</si>
  <si>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</si>
  <si>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</si>
  <si>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</si>
  <si>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</si>
  <si>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</si>
  <si>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</si>
  <si>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</si>
  <si>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</si>
  <si>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</si>
  <si>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</si>
  <si>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</si>
  <si>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</si>
  <si>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</si>
  <si>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</si>
  <si>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</si>
  <si>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</si>
  <si>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</si>
  <si>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</si>
  <si>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</si>
  <si>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</si>
  <si>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</si>
  <si>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</si>
  <si>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</si>
  <si>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</si>
  <si>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</si>
  <si>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</si>
  <si>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</si>
  <si>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</si>
  <si>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</si>
  <si>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</si>
  <si>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</si>
  <si>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</si>
  <si>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</si>
  <si>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</si>
  <si>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</si>
  <si>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</si>
  <si>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</si>
  <si>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</si>
  <si>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</si>
  <si>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</si>
  <si>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</si>
  <si>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</si>
  <si>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</si>
  <si>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</si>
  <si>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</si>
  <si>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</si>
  <si>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</si>
  <si>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</si>
  <si>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</si>
  <si>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</si>
  <si>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</si>
  <si>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</si>
  <si>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</si>
  <si>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</si>
  <si>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</si>
  <si>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</si>
  <si>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</si>
  <si>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</si>
  <si>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</si>
  <si>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</si>
  <si>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</si>
  <si>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</si>
  <si>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</si>
  <si>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</si>
  <si>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</si>
  <si>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</si>
  <si>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</si>
  <si>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</si>
  <si>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</si>
  <si>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</si>
  <si>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</si>
  <si>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</si>
  <si>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</si>
  <si>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</si>
  <si>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</si>
  <si>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</si>
  <si>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</si>
  <si>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</si>
  <si>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</si>
  <si>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</si>
  <si>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</si>
  <si>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</si>
  <si>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</si>
  <si>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</si>
  <si>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</si>
  <si>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</si>
  <si>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</si>
  <si>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</si>
  <si>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</si>
  <si>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</si>
  <si>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</si>
  <si>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</si>
  <si>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</si>
  <si>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</si>
  <si>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</si>
  <si>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</si>
  <si>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</si>
  <si>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</si>
  <si>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</si>
  <si>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</si>
  <si>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</si>
  <si>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</si>
  <si>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</si>
  <si>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</si>
  <si>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</si>
  <si>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</si>
  <si>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</si>
  <si>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</si>
  <si>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</si>
  <si>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</si>
  <si>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</si>
  <si>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</si>
  <si>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</si>
  <si>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</si>
  <si>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</si>
  <si>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</si>
  <si>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</si>
  <si>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</si>
  <si>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</si>
  <si>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</si>
  <si>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</si>
  <si>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</si>
  <si>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</si>
  <si>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</si>
  <si>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</si>
  <si>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</si>
  <si>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</si>
  <si>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</si>
  <si>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</si>
  <si>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</si>
  <si>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</si>
  <si>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</si>
  <si>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</si>
  <si>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</si>
  <si>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</si>
  <si>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</si>
  <si>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</si>
  <si>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</si>
  <si>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</si>
  <si>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</si>
  <si>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</si>
  <si>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</si>
  <si>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</si>
  <si>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</si>
  <si>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</si>
  <si>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</si>
  <si>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</si>
  <si>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</si>
  <si>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</si>
  <si>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</si>
  <si>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</si>
  <si>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</si>
  <si>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</si>
  <si>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</si>
  <si>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</si>
  <si>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</si>
  <si>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</si>
  <si>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</si>
  <si>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</si>
  <si>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</si>
  <si>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</si>
  <si>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</si>
  <si>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</si>
  <si>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</si>
  <si>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</si>
  <si>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</si>
  <si>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</si>
  <si>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</si>
  <si>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</si>
  <si>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</si>
  <si>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</si>
  <si>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</si>
  <si>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</si>
  <si>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</si>
  <si>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</si>
  <si>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</si>
  <si>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</si>
  <si>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</si>
  <si>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</si>
  <si>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</si>
  <si>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</si>
  <si>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</si>
  <si>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</si>
  <si>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</si>
  <si>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</si>
  <si>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</si>
  <si>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</si>
  <si>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</si>
  <si>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</si>
  <si>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</si>
  <si>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</si>
  <si>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</si>
  <si>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</si>
  <si>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</si>
  <si>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</si>
  <si>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</si>
  <si>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</si>
  <si>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</si>
  <si>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</si>
  <si>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</si>
  <si>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</si>
  <si>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</si>
  <si>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</si>
  <si>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</si>
  <si>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</si>
  <si>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</si>
  <si>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</si>
  <si>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</si>
  <si>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</si>
  <si>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</si>
  <si>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</si>
  <si>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</si>
  <si>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</si>
  <si>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</si>
  <si>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</si>
  <si>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</si>
  <si>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</si>
  <si>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</si>
  <si>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</si>
  <si>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</si>
  <si>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</si>
  <si>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</si>
  <si>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</si>
  <si>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</si>
  <si>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</si>
  <si>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</si>
  <si>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</si>
  <si>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</si>
  <si>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</si>
  <si>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</si>
  <si>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</si>
  <si>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</si>
  <si>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</si>
  <si>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</si>
  <si>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</si>
  <si>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</si>
  <si>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</si>
  <si>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</si>
  <si>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</si>
  <si>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</si>
  <si>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</si>
  <si>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</si>
  <si>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</si>
  <si>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</si>
  <si>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</si>
  <si>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</si>
  <si>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</si>
  <si>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</si>
  <si>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</si>
  <si>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</si>
  <si>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</si>
  <si>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</si>
  <si>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</si>
  <si>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</si>
  <si>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</si>
  <si>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</si>
  <si>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</si>
  <si>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</si>
  <si>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</si>
  <si>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</si>
  <si>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</si>
  <si>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</si>
  <si>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</si>
  <si>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</si>
  <si>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</si>
  <si>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</si>
  <si>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</si>
  <si>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</si>
  <si>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</si>
  <si>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</si>
  <si>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</si>
  <si>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</si>
  <si>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</si>
  <si>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</si>
  <si>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</si>
  <si>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</si>
  <si>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</si>
  <si>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</si>
  <si>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</si>
  <si>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</si>
  <si>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</si>
  <si>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</si>
  <si>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</si>
  <si>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</si>
  <si>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</si>
  <si>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</si>
  <si>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</si>
  <si>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</si>
  <si>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</si>
  <si>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</si>
  <si>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</si>
  <si>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</si>
  <si>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</si>
  <si>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</si>
  <si>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</si>
  <si>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</si>
  <si>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</si>
  <si>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</si>
  <si>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</si>
  <si>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</si>
  <si>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</si>
  <si>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</si>
  <si>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</si>
  <si>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</si>
  <si>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</si>
  <si>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</si>
  <si>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</si>
  <si>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</si>
  <si>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</si>
  <si>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</si>
  <si>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</si>
  <si>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</si>
  <si>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</si>
  <si>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</si>
  <si>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</si>
  <si>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</si>
  <si>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</si>
  <si>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</si>
  <si>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</si>
  <si>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</si>
  <si>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</si>
  <si>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</si>
  <si>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</si>
  <si>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</si>
  <si>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</si>
  <si>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</si>
  <si>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</si>
  <si>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</si>
  <si>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</si>
  <si>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</si>
  <si>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</si>
  <si>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</si>
  <si>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</si>
  <si>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</si>
  <si>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</si>
  <si>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</si>
  <si>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</si>
  <si>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</si>
  <si>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</si>
  <si>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</si>
  <si>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</si>
  <si>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</si>
  <si>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</si>
  <si>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</si>
  <si>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</si>
  <si>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</si>
  <si>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</si>
  <si>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</si>
  <si>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</si>
  <si>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</si>
  <si>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</si>
  <si>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</si>
  <si>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</si>
  <si>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</si>
  <si>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</si>
  <si>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</si>
  <si>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</si>
  <si>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</si>
  <si>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</si>
  <si>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</si>
  <si>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</si>
  <si>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</si>
  <si>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</si>
  <si>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</si>
  <si>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</si>
  <si>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</si>
  <si>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</si>
  <si>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</si>
  <si>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</si>
  <si>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</si>
  <si>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</si>
  <si>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</si>
  <si>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</si>
  <si>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</si>
  <si>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</si>
  <si>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</si>
  <si>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</si>
  <si>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</si>
  <si>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</si>
  <si>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</si>
  <si>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</si>
  <si>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</si>
  <si>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</si>
  <si>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</si>
  <si>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</si>
  <si>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</si>
  <si>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</si>
  <si>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</si>
  <si>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</si>
  <si>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</si>
  <si>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</si>
  <si>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</si>
  <si>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</si>
  <si>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</si>
  <si>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</si>
  <si>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</si>
  <si>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</si>
  <si>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</si>
  <si>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</si>
  <si>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</si>
  <si>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</si>
  <si>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</si>
  <si>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</si>
  <si>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</si>
  <si>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</si>
  <si>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</si>
  <si>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</si>
  <si>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</si>
  <si>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</si>
  <si>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</si>
  <si>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</si>
  <si>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</si>
  <si>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</si>
  <si>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</si>
  <si>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</si>
  <si>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</si>
  <si>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</si>
  <si>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</si>
  <si>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</si>
  <si>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</si>
  <si>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</si>
  <si>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</si>
  <si>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</si>
  <si>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</si>
  <si>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</si>
  <si>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</si>
  <si>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</si>
  <si>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</si>
  <si>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</si>
  <si>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</si>
  <si>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</si>
  <si>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</si>
  <si>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</si>
  <si>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</si>
  <si>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</si>
  <si>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</si>
  <si>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</si>
  <si>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</si>
  <si>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</si>
  <si>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</si>
  <si>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</si>
  <si>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</si>
  <si>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</si>
  <si>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</si>
  <si>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</si>
  <si>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</si>
  <si>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</si>
  <si>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</si>
  <si>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</si>
  <si>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</si>
  <si>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</si>
  <si>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</si>
  <si>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</si>
  <si>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</si>
  <si>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</si>
  <si>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</si>
  <si>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</si>
  <si>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</si>
  <si>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</si>
  <si>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</si>
  <si>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</si>
  <si>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</si>
  <si>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</si>
  <si>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</si>
  <si>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</si>
  <si>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</si>
  <si>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</si>
  <si>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</si>
  <si>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</si>
  <si>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</si>
  <si>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</si>
  <si>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</si>
  <si>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</si>
  <si>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</si>
  <si>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</si>
  <si>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</si>
  <si>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</si>
  <si>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</si>
  <si>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</si>
  <si>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</si>
  <si>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</si>
  <si>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</si>
  <si>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</si>
  <si>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</si>
  <si>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</si>
  <si>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</si>
  <si>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</si>
  <si>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</si>
  <si>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</si>
  <si>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</si>
  <si>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</si>
  <si>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</si>
  <si>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</si>
  <si>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</si>
  <si>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</si>
  <si>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</si>
  <si>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</si>
  <si>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</si>
  <si>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</si>
  <si>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</si>
  <si>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</si>
  <si>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</si>
  <si>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</si>
  <si>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</si>
  <si>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</si>
  <si>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</si>
  <si>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</si>
  <si>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</si>
  <si>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</si>
  <si>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</si>
  <si>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</si>
  <si>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</si>
  <si>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</si>
  <si>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</si>
  <si>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</si>
  <si>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</si>
  <si>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</si>
  <si>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</si>
  <si>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</si>
  <si>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</si>
  <si>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</si>
  <si>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</si>
  <si>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</si>
  <si>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</si>
  <si>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</si>
  <si>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</si>
  <si>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</si>
  <si>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</si>
  <si>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</si>
  <si>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</si>
  <si>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</si>
  <si>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</si>
  <si>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</si>
  <si>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</si>
  <si>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</si>
  <si>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</si>
  <si>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</si>
  <si>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</si>
  <si>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</si>
  <si>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</si>
  <si>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</si>
  <si>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</si>
  <si>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</si>
  <si>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</si>
  <si>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</si>
  <si>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</si>
  <si>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</si>
  <si>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</si>
  <si>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</si>
  <si>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</si>
  <si>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</si>
  <si>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</si>
  <si>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</si>
  <si>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</si>
  <si>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</si>
  <si>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</si>
  <si>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</si>
  <si>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</si>
  <si>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</si>
  <si>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</si>
  <si>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</si>
  <si>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</si>
  <si>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</si>
  <si>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</si>
  <si>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</si>
  <si>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</si>
  <si>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</si>
  <si>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</si>
  <si>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</si>
  <si>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</si>
  <si>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</si>
  <si>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</si>
  <si>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</si>
  <si>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</si>
  <si>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</si>
  <si>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</si>
  <si>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</si>
  <si>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</si>
  <si>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</si>
  <si>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</si>
  <si>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</si>
  <si>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</si>
  <si>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</si>
  <si>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</si>
  <si>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</si>
  <si>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</si>
  <si>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</si>
  <si>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</si>
  <si>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</si>
  <si>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</si>
  <si>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</si>
  <si>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</si>
  <si>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</si>
  <si>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</si>
  <si>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</si>
  <si>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</si>
  <si>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</si>
  <si>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</si>
  <si>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</si>
  <si>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</si>
  <si>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</si>
  <si>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</si>
  <si>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</si>
  <si>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</si>
  <si>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</si>
  <si>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</si>
  <si>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</si>
  <si>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</si>
  <si>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</si>
  <si>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</si>
  <si>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</si>
  <si>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</si>
  <si>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</si>
  <si>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</si>
  <si>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</si>
  <si>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</si>
  <si>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</si>
  <si>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</si>
  <si>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</si>
  <si>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</si>
  <si>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</si>
  <si>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</si>
  <si>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</si>
  <si>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</si>
  <si>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</si>
  <si>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</si>
  <si>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</si>
  <si>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</si>
  <si>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</si>
  <si>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</si>
  <si>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</si>
  <si>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</si>
  <si>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</si>
  <si>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</si>
  <si>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</si>
  <si>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</si>
  <si>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</si>
  <si>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</si>
  <si>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</si>
  <si>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</si>
  <si>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</si>
  <si>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</si>
  <si>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</si>
  <si>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</si>
  <si>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</si>
  <si>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</si>
  <si>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</si>
  <si>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</si>
  <si>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</si>
  <si>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</si>
  <si>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</si>
  <si>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</si>
  <si>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</si>
  <si>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</si>
  <si>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</si>
  <si>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</si>
  <si>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</si>
  <si>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</si>
  <si>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</si>
  <si>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</si>
  <si>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</si>
  <si>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</si>
  <si>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</si>
  <si>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</si>
  <si>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</si>
  <si>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</si>
  <si>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</si>
  <si>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</si>
  <si>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</si>
  <si>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</si>
  <si>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</si>
  <si>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</si>
  <si>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</si>
  <si>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</si>
  <si>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</si>
  <si>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</si>
  <si>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</si>
  <si>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</si>
  <si>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</si>
  <si>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</si>
  <si>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</si>
  <si>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</si>
  <si>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</si>
  <si>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</si>
  <si>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</si>
  <si>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</si>
  <si>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</si>
  <si>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</si>
  <si>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</si>
  <si>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</si>
  <si>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</si>
  <si>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</si>
  <si>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</si>
  <si>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</si>
  <si>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</si>
  <si>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</si>
  <si>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</si>
  <si>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</si>
  <si>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</si>
  <si>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</si>
  <si>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</si>
  <si>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</si>
  <si>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</si>
  <si>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</si>
  <si>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</si>
  <si>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</si>
  <si>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</si>
  <si>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</si>
  <si>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</si>
  <si>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</si>
  <si>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</si>
  <si>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</si>
  <si>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</si>
  <si>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</si>
  <si>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</si>
  <si>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</si>
  <si>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</si>
  <si>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</si>
  <si>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</si>
  <si>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</si>
  <si>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</si>
  <si>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</si>
  <si>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</si>
  <si>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</si>
  <si>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</si>
  <si>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</si>
  <si>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</si>
  <si>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</si>
  <si>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</si>
  <si>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</si>
  <si>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</si>
  <si>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</si>
  <si>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</si>
  <si>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</si>
  <si>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</si>
  <si>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</si>
  <si>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</si>
  <si>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</si>
  <si>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</si>
  <si>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</si>
  <si>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</si>
  <si>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</si>
  <si>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</si>
  <si>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</si>
  <si>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</si>
  <si>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</si>
  <si>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</si>
  <si>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</si>
  <si>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</si>
  <si>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</si>
  <si>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</si>
  <si>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</si>
  <si>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</si>
  <si>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</si>
  <si>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</si>
  <si>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</si>
  <si>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</si>
  <si>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</si>
  <si>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</si>
  <si>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</si>
  <si>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</si>
  <si>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</si>
  <si>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</si>
  <si>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</si>
  <si>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</si>
  <si>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</si>
  <si>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</si>
  <si>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</si>
  <si>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</si>
  <si>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</si>
  <si>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</si>
  <si>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</si>
  <si>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</si>
  <si>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</si>
  <si>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</si>
  <si>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</si>
  <si>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</si>
  <si>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</si>
  <si>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</si>
  <si>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</si>
  <si>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</si>
  <si>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</si>
  <si>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</si>
  <si>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</si>
  <si>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</si>
  <si>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</si>
  <si>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</si>
  <si>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</si>
  <si>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</si>
  <si>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</si>
  <si>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</si>
  <si>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</si>
  <si>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</si>
  <si>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</si>
  <si>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</si>
  <si>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</si>
  <si>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</si>
  <si>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</si>
  <si>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</si>
  <si>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</si>
  <si>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</si>
  <si>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</si>
  <si>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</si>
  <si>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</si>
  <si>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</si>
  <si>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</si>
  <si>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</si>
  <si>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</si>
  <si>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</si>
  <si>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</si>
  <si>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</si>
  <si>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</si>
  <si>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</si>
  <si>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</si>
  <si>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</si>
  <si>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</si>
  <si>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</si>
  <si>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</si>
  <si>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</si>
  <si>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</si>
  <si>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</si>
  <si>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</si>
  <si>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</si>
  <si>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</si>
  <si>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</si>
  <si>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</si>
  <si>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</si>
  <si>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</si>
  <si>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</si>
  <si>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</si>
  <si>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</si>
  <si>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</si>
  <si>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</si>
  <si>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</si>
  <si>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</si>
  <si>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</si>
  <si>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</si>
  <si>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</si>
  <si>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</si>
  <si>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</si>
  <si>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</si>
  <si>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</si>
  <si>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</si>
  <si>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</si>
  <si>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</si>
  <si>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</si>
  <si>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</si>
  <si>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</si>
  <si>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</si>
  <si>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</si>
  <si>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</si>
  <si>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</si>
  <si>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</si>
  <si>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</si>
  <si>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</si>
  <si>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</si>
  <si>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</si>
  <si>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</si>
  <si>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</si>
  <si>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</si>
  <si>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</si>
  <si>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</si>
  <si>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</si>
  <si>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</si>
  <si>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</si>
  <si>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</si>
  <si>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</si>
  <si>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</si>
  <si>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</si>
  <si>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</si>
  <si>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</si>
  <si>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</si>
  <si>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</si>
  <si>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</si>
  <si>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</si>
  <si>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</si>
  <si>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</si>
  <si>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</si>
  <si>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</si>
  <si>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</si>
  <si>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</si>
  <si>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</si>
  <si>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</si>
  <si>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</si>
  <si>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</si>
  <si>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</si>
  <si>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</si>
  <si>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</si>
  <si>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</si>
  <si>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</si>
  <si>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</si>
  <si>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</si>
  <si>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</si>
  <si>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</si>
  <si>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</si>
  <si>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</si>
  <si>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</si>
  <si>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</si>
  <si>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</si>
  <si>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</si>
  <si>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</si>
  <si>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</si>
  <si>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</si>
  <si>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</si>
  <si>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</si>
  <si>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</si>
  <si>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</si>
  <si>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</si>
  <si>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</si>
  <si>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</si>
  <si>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</si>
  <si>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</si>
  <si>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</si>
  <si>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</si>
  <si>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</si>
  <si>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</si>
  <si>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</si>
  <si>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</si>
  <si>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</si>
  <si>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</si>
  <si>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</si>
  <si>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</si>
  <si>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</si>
  <si>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</si>
  <si>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</si>
  <si>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</si>
  <si>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</si>
  <si>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</si>
  <si>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</si>
  <si>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</si>
  <si>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</si>
  <si>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</si>
  <si>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</si>
  <si>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</si>
  <si>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</si>
  <si>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</si>
  <si>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</si>
  <si>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</si>
  <si>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</si>
  <si>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</si>
  <si>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</si>
  <si>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</si>
  <si>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</si>
  <si>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</si>
  <si>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</si>
  <si>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</si>
  <si>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</si>
  <si>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</si>
  <si>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</si>
  <si>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</si>
  <si>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</si>
  <si>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</si>
  <si>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</si>
  <si>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</si>
  <si>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</si>
  <si>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</si>
  <si>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</si>
  <si>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</si>
  <si>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</si>
  <si>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</si>
  <si>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</si>
  <si>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</si>
  <si>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</si>
  <si>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</si>
  <si>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</si>
  <si>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</si>
  <si>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</si>
  <si>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</si>
  <si>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</si>
  <si>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</si>
  <si>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</si>
  <si>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</si>
  <si>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</si>
  <si>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</si>
  <si>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</si>
  <si>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</si>
  <si>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</si>
  <si>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</si>
  <si>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</si>
  <si>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</si>
  <si>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</si>
  <si>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</si>
  <si>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</si>
  <si>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</si>
  <si>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</si>
  <si>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</si>
  <si>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</si>
  <si>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</si>
  <si>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</si>
  <si>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</si>
  <si>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</si>
  <si>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</si>
  <si>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</si>
  <si>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</si>
  <si>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</si>
  <si>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</si>
  <si>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</si>
  <si>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</si>
  <si>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</si>
  <si>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</si>
  <si>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</si>
  <si>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</si>
  <si>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</si>
  <si>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</si>
  <si>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</si>
  <si>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</si>
  <si>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</si>
  <si>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</si>
  <si>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</si>
  <si>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</si>
  <si>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</si>
  <si>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</si>
  <si>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</si>
  <si>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</si>
  <si>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</si>
  <si>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</si>
  <si>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</si>
  <si>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</si>
  <si>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</si>
  <si>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</si>
  <si>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</si>
  <si>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</si>
  <si>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</si>
  <si>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</si>
  <si>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</si>
  <si>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</si>
  <si>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</si>
  <si>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</si>
  <si>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</si>
  <si>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</si>
  <si>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</si>
  <si>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</si>
  <si>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</si>
  <si>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</si>
  <si>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</si>
  <si>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</si>
  <si>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</si>
  <si>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</si>
  <si>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</si>
  <si>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</si>
  <si>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</si>
  <si>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</si>
  <si>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</si>
  <si>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</si>
  <si>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</si>
  <si>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</si>
  <si>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</si>
  <si>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</si>
  <si>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</si>
  <si>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</si>
  <si>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</si>
  <si>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</si>
  <si>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</si>
  <si>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</si>
  <si>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</si>
  <si>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</si>
  <si>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</si>
  <si>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</si>
  <si>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</si>
  <si>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</si>
  <si>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</si>
  <si>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</si>
  <si>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</si>
  <si>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</si>
  <si>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</si>
  <si>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</si>
  <si>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</si>
  <si>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</si>
  <si>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</si>
  <si>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</si>
  <si>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</si>
  <si>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</si>
  <si>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</si>
  <si>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</si>
  <si>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</si>
  <si>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</si>
  <si>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</si>
  <si>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</si>
  <si>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</si>
  <si>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</si>
  <si>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</si>
  <si>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</si>
  <si>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</si>
  <si>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</si>
  <si>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</si>
  <si>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</si>
  <si>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</si>
  <si>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</si>
  <si>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</si>
  <si>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</si>
  <si>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</si>
  <si>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</si>
  <si>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</si>
  <si>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</si>
  <si>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</si>
  <si>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</si>
  <si>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</si>
  <si>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</si>
  <si>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</si>
  <si>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</si>
  <si>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</si>
  <si>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</si>
  <si>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</si>
  <si>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</si>
  <si>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</si>
  <si>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</si>
  <si>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</si>
  <si>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</si>
  <si>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</si>
  <si>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</si>
  <si>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</si>
  <si>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</si>
  <si>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</si>
  <si>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</si>
  <si>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</si>
  <si>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</si>
  <si>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</si>
  <si>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</si>
  <si>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</si>
  <si>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</si>
  <si>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</si>
  <si>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</si>
  <si>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</si>
  <si>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</si>
  <si>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</si>
  <si>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</si>
  <si>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</si>
  <si>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</si>
  <si>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</si>
  <si>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</si>
  <si>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</si>
  <si>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</si>
  <si>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</si>
  <si>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</si>
  <si>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</si>
  <si>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</si>
  <si>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</si>
  <si>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</si>
  <si>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</si>
  <si>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</si>
  <si>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</si>
  <si>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</si>
  <si>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</si>
  <si>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</si>
  <si>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</si>
  <si>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</si>
  <si>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</si>
  <si>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</si>
  <si>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</si>
  <si>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</si>
  <si>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</si>
  <si>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</si>
  <si>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</si>
  <si>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</si>
  <si>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</si>
  <si>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</si>
  <si>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</si>
  <si>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</si>
  <si>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</si>
  <si>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</si>
  <si>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</si>
  <si>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</si>
  <si>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</si>
  <si>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</si>
  <si>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</si>
  <si>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</si>
  <si>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</si>
  <si>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</si>
  <si>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</si>
  <si>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</si>
  <si>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</si>
  <si>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</si>
  <si>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</si>
  <si>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</si>
  <si>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</si>
  <si>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</si>
  <si>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</si>
  <si>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</si>
  <si>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</si>
  <si>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</si>
  <si>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</si>
  <si>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</si>
  <si>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</si>
  <si>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</si>
  <si>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</si>
  <si>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</si>
  <si>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</si>
  <si>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</si>
  <si>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</si>
  <si>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</si>
  <si>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</si>
  <si>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</si>
  <si>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</si>
  <si>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</si>
  <si>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</si>
  <si>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</si>
  <si>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</si>
  <si>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</si>
  <si>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</si>
  <si>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</si>
  <si>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</si>
  <si>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</si>
  <si>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</si>
  <si>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</si>
  <si>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</si>
  <si>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</si>
  <si>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</si>
  <si>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</si>
  <si>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</si>
  <si>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</si>
  <si>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</si>
  <si>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</si>
  <si>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</si>
  <si>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</si>
  <si>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</si>
  <si>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</si>
  <si>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</si>
  <si>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</si>
  <si>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</si>
  <si>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</si>
  <si>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</si>
  <si>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</si>
  <si>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</si>
  <si>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</si>
  <si>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</si>
  <si>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</si>
  <si>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</si>
  <si>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</si>
  <si>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</si>
  <si>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</si>
  <si>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</si>
  <si>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</si>
  <si>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</si>
  <si>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</si>
  <si>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</si>
  <si>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</si>
  <si>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</si>
  <si>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</si>
  <si>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</si>
  <si>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</si>
  <si>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</si>
  <si>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</si>
  <si>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</si>
  <si>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</si>
  <si>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</si>
  <si>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</si>
  <si>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</si>
  <si>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</si>
  <si>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</si>
  <si>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</si>
  <si>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</si>
  <si>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</si>
  <si>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</si>
  <si>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</si>
  <si>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</si>
  <si>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</si>
  <si>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</si>
  <si>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</si>
  <si>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</si>
  <si>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</si>
  <si>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</si>
  <si>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</si>
  <si>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</si>
  <si>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</si>
  <si>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</si>
  <si>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</si>
  <si>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</si>
  <si>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</si>
  <si>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</si>
  <si>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</si>
  <si>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</si>
  <si>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</si>
  <si>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</si>
  <si>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</si>
  <si>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</si>
  <si>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</si>
  <si>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</si>
  <si>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</si>
  <si>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</si>
  <si>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</si>
  <si>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</si>
  <si>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</si>
  <si>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</si>
  <si>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</si>
  <si>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</si>
  <si>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</si>
  <si>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</si>
  <si>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</si>
  <si>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</si>
  <si>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</si>
  <si>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</si>
  <si>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</si>
  <si>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</si>
  <si>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</si>
  <si>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</si>
  <si>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</si>
  <si>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</si>
  <si>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</si>
  <si>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</si>
  <si>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</si>
  <si>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</si>
  <si>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</si>
  <si>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</si>
  <si>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</si>
  <si>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</si>
  <si>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</si>
  <si>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</si>
  <si>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</si>
  <si>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</si>
  <si>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</si>
  <si>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</si>
  <si>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</si>
  <si>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</si>
  <si>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</si>
  <si>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</si>
  <si>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</si>
  <si>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</si>
  <si>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</si>
  <si>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</si>
  <si>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</si>
  <si>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</si>
  <si>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</si>
  <si>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</si>
  <si>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</si>
  <si>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</si>
  <si>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</si>
  <si>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</si>
  <si>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</si>
  <si>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</si>
  <si>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</si>
  <si>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</si>
  <si>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</si>
  <si>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</si>
  <si>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</si>
  <si>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</si>
  <si>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</si>
  <si>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</si>
  <si>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</si>
  <si>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</si>
  <si>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</si>
  <si>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</si>
  <si>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</si>
  <si>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</si>
  <si>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</si>
  <si>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</si>
  <si>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</si>
  <si>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</si>
  <si>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</si>
  <si>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</si>
  <si>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</si>
  <si>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</si>
  <si>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</si>
  <si>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</si>
  <si>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</si>
  <si>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</si>
  <si>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</si>
  <si>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</si>
  <si>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</si>
  <si>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</si>
  <si>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</si>
  <si>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</si>
  <si>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</si>
  <si>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</si>
  <si>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</si>
  <si>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</si>
  <si>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</si>
  <si>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</si>
  <si>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</si>
  <si>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</si>
  <si>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</si>
  <si>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</si>
  <si>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</si>
  <si>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</si>
  <si>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</si>
  <si>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</si>
  <si>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</si>
  <si>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</si>
  <si>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</si>
  <si>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</si>
  <si>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</si>
  <si>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</si>
  <si>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</si>
  <si>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</si>
  <si>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</si>
  <si>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</si>
  <si>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</si>
  <si>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</si>
  <si>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</si>
  <si>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</si>
  <si>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</si>
  <si>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</si>
  <si>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</si>
  <si>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</si>
  <si>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</si>
  <si>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</si>
  <si>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</si>
  <si>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</si>
  <si>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</si>
  <si>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</si>
  <si>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</si>
  <si>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</si>
  <si>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</si>
  <si>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</si>
  <si>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</si>
  <si>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</si>
  <si>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</si>
  <si>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</si>
  <si>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</si>
  <si>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</si>
  <si>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</si>
  <si>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</si>
  <si>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</si>
  <si>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</si>
  <si>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</si>
  <si>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</si>
  <si>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</si>
  <si>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</si>
  <si>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</si>
  <si>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</si>
  <si>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</si>
  <si>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</si>
  <si>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</si>
  <si>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</si>
  <si>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</si>
  <si>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</si>
  <si>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</si>
  <si>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</si>
  <si>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</si>
  <si>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</si>
  <si>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</si>
  <si>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</si>
  <si>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</si>
  <si>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</si>
  <si>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</si>
  <si>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</si>
  <si>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</si>
  <si>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</si>
  <si>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</si>
  <si>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</si>
  <si>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</si>
  <si>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</si>
  <si>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</si>
  <si>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</si>
  <si>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</si>
  <si>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</si>
  <si>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</si>
  <si>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</si>
  <si>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</si>
  <si>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</si>
  <si>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</si>
  <si>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</si>
  <si>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</si>
  <si>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</si>
  <si>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</si>
  <si>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</si>
  <si>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</si>
  <si>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</si>
  <si>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</si>
  <si>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</si>
  <si>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</si>
  <si>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</si>
  <si>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</si>
  <si>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</si>
  <si>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</si>
  <si>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</si>
  <si>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</si>
  <si>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</si>
  <si>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</si>
  <si>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</si>
  <si>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</si>
  <si>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</si>
  <si>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</si>
  <si>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</si>
  <si>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</si>
  <si>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</si>
  <si>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</si>
  <si>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</si>
  <si>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</si>
  <si>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</si>
  <si>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</si>
  <si>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</si>
  <si>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</si>
  <si>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</si>
  <si>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</si>
  <si>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</si>
  <si>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</si>
  <si>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</si>
  <si>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</si>
  <si>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</si>
  <si>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</si>
  <si>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</si>
  <si>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</si>
  <si>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</si>
  <si>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</si>
  <si>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</si>
  <si>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</si>
  <si>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</si>
  <si>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</si>
  <si>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</si>
  <si>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</si>
  <si>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</si>
  <si>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</si>
  <si>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</si>
  <si>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</si>
  <si>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</si>
  <si>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</si>
  <si>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</si>
  <si>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</si>
  <si>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</si>
  <si>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</si>
  <si>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</si>
  <si>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</si>
  <si>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</si>
  <si>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</si>
  <si>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</si>
  <si>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</si>
  <si>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</si>
  <si>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</si>
  <si>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</si>
  <si>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</si>
  <si>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</si>
  <si>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</si>
  <si>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</si>
  <si>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</si>
  <si>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</si>
  <si>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</si>
  <si>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</si>
  <si>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</si>
  <si>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</si>
  <si>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</si>
  <si>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</si>
  <si>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</si>
  <si>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</si>
  <si>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</si>
  <si>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</si>
  <si>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</si>
  <si>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</si>
  <si>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</si>
  <si>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</si>
  <si>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</si>
  <si>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</si>
  <si>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</si>
  <si>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</si>
  <si>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</si>
  <si>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</si>
  <si>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</si>
  <si>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</si>
  <si>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</si>
  <si>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</si>
  <si>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</si>
  <si>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</si>
  <si>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</si>
  <si>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</si>
  <si>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</si>
  <si>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</si>
  <si>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</si>
  <si>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</si>
  <si>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</si>
  <si>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</si>
  <si>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</si>
  <si>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</si>
  <si>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</si>
  <si>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</si>
  <si>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</si>
  <si>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</si>
  <si>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</si>
  <si>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</si>
  <si>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</si>
  <si>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</si>
  <si>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</si>
  <si>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</si>
  <si>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</si>
  <si>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</si>
  <si>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</si>
  <si>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</si>
  <si>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</si>
  <si>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</si>
  <si>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</si>
  <si>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</si>
  <si>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</si>
  <si>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</si>
  <si>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</si>
  <si>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</si>
  <si>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</si>
  <si>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</si>
  <si>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</si>
  <si>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</si>
  <si>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</si>
  <si>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</si>
  <si>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</si>
  <si>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</si>
  <si>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</si>
  <si>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</si>
  <si>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</si>
  <si>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</si>
  <si>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</si>
  <si>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</si>
  <si>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</si>
  <si>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</si>
  <si>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</si>
  <si>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</si>
  <si>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</si>
  <si>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</si>
  <si>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</si>
  <si>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</si>
  <si>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</si>
  <si>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</si>
  <si>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</si>
  <si>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</si>
  <si>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</si>
  <si>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</si>
  <si>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</si>
  <si>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</si>
  <si>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</si>
  <si>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</si>
  <si>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</si>
  <si>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</si>
  <si>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</si>
  <si>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</si>
  <si>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</si>
  <si>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</si>
  <si>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</si>
  <si>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</si>
  <si>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</si>
  <si>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</si>
  <si>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</si>
  <si>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</si>
  <si>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</si>
  <si>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</si>
  <si>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</si>
  <si>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</si>
  <si>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</si>
  <si>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</si>
  <si>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</si>
  <si>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</si>
  <si>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</si>
  <si>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</si>
  <si>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</si>
  <si>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</si>
  <si>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</si>
  <si>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</si>
  <si>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</si>
  <si>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</si>
  <si>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</si>
  <si>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</si>
  <si>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</si>
  <si>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</si>
  <si>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</si>
  <si>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</si>
  <si>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</si>
  <si>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</si>
  <si>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</si>
  <si>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</si>
  <si>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</si>
  <si>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</si>
  <si>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</si>
  <si>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</si>
  <si>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</si>
  <si>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</si>
  <si>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</si>
  <si>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</si>
  <si>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</si>
  <si>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</si>
  <si>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</si>
  <si>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</si>
  <si>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</si>
  <si>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</si>
  <si>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</si>
  <si>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</si>
  <si>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</si>
  <si>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</si>
  <si>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</si>
  <si>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</si>
  <si>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</si>
  <si>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</si>
  <si>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</si>
  <si>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</si>
  <si>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</si>
  <si>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</si>
  <si>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</si>
  <si>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</si>
  <si>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</si>
  <si>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</si>
  <si>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</si>
  <si>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</si>
  <si>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</si>
  <si>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</si>
  <si>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</si>
  <si>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</si>
  <si>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</si>
  <si>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</si>
  <si>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</si>
  <si>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</si>
  <si>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</si>
  <si>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</si>
  <si>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</si>
  <si>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</si>
  <si>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</si>
  <si>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</si>
  <si>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</si>
  <si>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</si>
  <si>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</si>
  <si>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</si>
  <si>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</si>
  <si>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</si>
  <si>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</si>
  <si>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</si>
  <si>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</si>
  <si>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</si>
  <si>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</si>
  <si>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</si>
  <si>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</si>
  <si>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</si>
  <si>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</si>
  <si>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</si>
  <si>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</si>
  <si>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</si>
  <si>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</si>
  <si>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</si>
  <si>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</si>
  <si>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</si>
  <si>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</si>
  <si>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</si>
  <si>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</si>
  <si>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</si>
  <si>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</si>
  <si>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</si>
  <si>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</si>
  <si>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</si>
  <si>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</si>
  <si>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</si>
  <si>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</si>
  <si>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</si>
  <si>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</si>
  <si>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</si>
  <si>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</si>
  <si>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</si>
  <si>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</si>
  <si>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</si>
  <si>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</si>
  <si>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</si>
  <si>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</si>
  <si>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</si>
  <si>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</si>
  <si>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</si>
  <si>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</si>
  <si>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</si>
  <si>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</si>
  <si>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</si>
  <si>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</si>
  <si>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</si>
  <si>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</si>
  <si>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</si>
  <si>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</si>
  <si>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</si>
  <si>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</si>
  <si>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</si>
  <si>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</si>
  <si>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</si>
  <si>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</si>
  <si>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</si>
  <si>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</si>
  <si>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</si>
  <si>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</si>
  <si>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</si>
  <si>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</si>
  <si>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</si>
  <si>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</si>
  <si>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</si>
  <si>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</si>
  <si>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</si>
  <si>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</si>
  <si>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</si>
  <si>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</si>
  <si>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</si>
  <si>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</si>
  <si>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</si>
  <si>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</si>
  <si>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</si>
  <si>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</si>
  <si>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</si>
  <si>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</si>
  <si>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</si>
  <si>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</si>
  <si>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</si>
  <si>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</si>
  <si>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</si>
  <si>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</si>
  <si>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</si>
  <si>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</si>
  <si>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</si>
  <si>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</si>
  <si>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</si>
  <si>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</si>
  <si>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</si>
  <si>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</si>
  <si>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</si>
  <si>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</si>
  <si>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</si>
  <si>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</si>
  <si>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</si>
  <si>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</si>
  <si>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</si>
  <si>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</si>
  <si>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</si>
  <si>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</si>
  <si>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</si>
  <si>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</si>
  <si>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</si>
  <si>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</si>
  <si>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</si>
  <si>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</si>
  <si>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</si>
  <si>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</si>
  <si>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</si>
  <si>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</si>
  <si>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</si>
  <si>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</si>
  <si>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</si>
  <si>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</si>
  <si>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</si>
  <si>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</si>
  <si>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</si>
  <si>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</si>
  <si>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</si>
  <si>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</si>
  <si>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</si>
  <si>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</si>
  <si>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</si>
  <si>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</si>
  <si>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</si>
  <si>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</si>
  <si>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</si>
  <si>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</si>
  <si>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</si>
  <si>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</si>
  <si>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</si>
  <si>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</si>
  <si>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</si>
  <si>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</si>
  <si>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</si>
  <si>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</si>
  <si>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</si>
  <si>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</si>
  <si>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</si>
  <si>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</si>
  <si>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</si>
  <si>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</si>
  <si>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</si>
  <si>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</si>
  <si>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</si>
  <si>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</si>
  <si>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</si>
  <si>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</si>
  <si>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</si>
  <si>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</si>
  <si>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</si>
  <si>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</si>
  <si>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</si>
  <si>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</si>
  <si>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</si>
  <si>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</si>
  <si>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</si>
  <si>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</si>
  <si>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</si>
  <si>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</si>
  <si>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</si>
  <si>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</si>
  <si>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</si>
  <si>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</si>
  <si>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</si>
  <si>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</si>
  <si>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</si>
  <si>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</si>
  <si>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</si>
  <si>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</si>
  <si>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</si>
  <si>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</si>
  <si>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</si>
  <si>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</si>
  <si>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</si>
  <si>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</si>
  <si>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</si>
  <si>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</si>
  <si>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</si>
  <si>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</si>
  <si>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</si>
  <si>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</si>
  <si>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</si>
  <si>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</si>
  <si>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</si>
  <si>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</si>
  <si>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</si>
  <si>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</si>
  <si>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</si>
  <si>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</si>
  <si>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</si>
  <si>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</si>
  <si>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</si>
  <si>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</si>
  <si>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</si>
  <si>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</si>
  <si>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</si>
  <si>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</si>
  <si>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</si>
  <si>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</si>
  <si>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</si>
  <si>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</si>
  <si>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</si>
  <si>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</si>
  <si>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</si>
  <si>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</si>
  <si>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</si>
  <si>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</si>
  <si>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</si>
  <si>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</si>
  <si>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</si>
  <si>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</si>
  <si>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</si>
  <si>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</si>
  <si>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</si>
  <si>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</si>
  <si>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</si>
  <si>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</si>
  <si>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</si>
  <si>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</si>
  <si>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</si>
  <si>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</si>
  <si>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</si>
  <si>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</si>
  <si>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</si>
  <si>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</si>
  <si>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</si>
  <si>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</si>
  <si>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</si>
  <si>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</si>
  <si>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</si>
  <si>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</si>
  <si>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</si>
  <si>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</si>
  <si>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</si>
  <si>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</si>
  <si>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</si>
  <si>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</si>
  <si>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</si>
  <si>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</si>
  <si>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</si>
  <si>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</si>
  <si>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</si>
  <si>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</si>
  <si>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</si>
  <si>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</si>
  <si>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</si>
  <si>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</si>
  <si>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</si>
  <si>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</si>
  <si>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</si>
  <si>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</si>
  <si>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</si>
  <si>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</si>
  <si>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</si>
  <si>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</si>
  <si>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</si>
  <si>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</si>
  <si>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</si>
  <si>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</si>
  <si>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</si>
  <si>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</si>
  <si>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</si>
  <si>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</si>
  <si>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</si>
  <si>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</si>
  <si>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</si>
  <si>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</si>
  <si>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</si>
  <si>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</si>
  <si>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</si>
  <si>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</si>
  <si>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</si>
  <si>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</si>
  <si>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</si>
  <si>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</si>
  <si>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</si>
  <si>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</si>
  <si>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</si>
  <si>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</si>
  <si>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</si>
  <si>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</si>
  <si>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</si>
  <si>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</si>
  <si>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</si>
  <si>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</si>
  <si>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</si>
  <si>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</si>
  <si>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</si>
  <si>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</si>
  <si>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</si>
  <si>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</si>
  <si>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</si>
  <si>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</si>
  <si>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</si>
  <si>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</si>
  <si>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</si>
  <si>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</si>
  <si>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</si>
  <si>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</si>
  <si>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</si>
  <si>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</si>
  <si>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</si>
  <si>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</si>
  <si>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</si>
  <si>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</si>
  <si>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</si>
  <si>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</si>
  <si>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</si>
  <si>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</si>
  <si>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</si>
  <si>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</si>
  <si>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</si>
  <si>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</si>
  <si>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</si>
  <si>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</si>
  <si>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</si>
  <si>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</si>
  <si>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</si>
  <si>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</si>
  <si>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</si>
  <si>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</si>
  <si>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</si>
  <si>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</si>
  <si>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</si>
  <si>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</si>
  <si>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</si>
  <si>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</si>
  <si>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</si>
  <si>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</si>
  <si>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</si>
  <si>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</si>
  <si>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</si>
  <si>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</si>
  <si>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</si>
  <si>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</si>
  <si>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</si>
  <si>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</si>
  <si>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</si>
  <si>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</si>
  <si>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</si>
  <si>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</si>
  <si>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</si>
  <si>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</si>
  <si>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</si>
  <si>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</si>
  <si>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</si>
  <si>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</si>
  <si>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</si>
  <si>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</si>
  <si>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</si>
  <si>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</si>
  <si>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</si>
  <si>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</si>
  <si>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</si>
  <si>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</si>
  <si>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</si>
  <si>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</si>
  <si>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</si>
  <si>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</si>
  <si>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</si>
  <si>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</si>
  <si>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</si>
  <si>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</si>
  <si>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</si>
  <si>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</si>
  <si>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</si>
  <si>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</si>
  <si>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</si>
  <si>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</si>
  <si>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</si>
  <si>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</si>
  <si>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</si>
  <si>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</si>
  <si>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</si>
  <si>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</si>
  <si>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</si>
  <si>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</si>
  <si>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</si>
  <si>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</si>
  <si>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</si>
  <si>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</si>
  <si>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</si>
  <si>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</si>
  <si>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</si>
  <si>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</si>
  <si>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</si>
  <si>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</si>
  <si>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</si>
  <si>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</si>
  <si>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</si>
  <si>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</si>
  <si>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</si>
  <si>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</si>
  <si>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</si>
  <si>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</si>
  <si>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</si>
  <si>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</si>
  <si>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</si>
  <si>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</si>
  <si>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</si>
  <si>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</si>
  <si>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</si>
  <si>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</si>
  <si>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</si>
  <si>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</si>
  <si>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</si>
  <si>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</si>
  <si>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</si>
  <si>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</si>
  <si>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</si>
  <si>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</si>
  <si>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</si>
  <si>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</si>
  <si>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</si>
  <si>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</si>
  <si>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</si>
  <si>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</si>
  <si>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</si>
  <si>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</si>
  <si>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</si>
  <si>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</si>
  <si>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</si>
  <si>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</si>
  <si>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</si>
  <si>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</si>
  <si>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</si>
  <si>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</si>
  <si>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</si>
  <si>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</si>
  <si>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</si>
  <si>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</si>
  <si>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</si>
  <si>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</si>
  <si>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</si>
  <si>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</si>
  <si>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</si>
  <si>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</si>
  <si>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</si>
  <si>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</si>
  <si>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</si>
  <si>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</si>
  <si>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</si>
  <si>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</si>
  <si>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</si>
  <si>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</si>
  <si>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</si>
  <si>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</si>
  <si>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</si>
  <si>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</si>
  <si>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</si>
  <si>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</si>
  <si>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</si>
  <si>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</si>
  <si>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</si>
  <si>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</si>
  <si>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</si>
  <si>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</si>
  <si>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</si>
  <si>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</si>
  <si>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</si>
  <si>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</si>
  <si>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</si>
  <si>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</si>
  <si>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</si>
  <si>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</si>
  <si>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</si>
  <si>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</si>
  <si>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</si>
  <si>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</si>
  <si>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</si>
  <si>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</si>
  <si>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</si>
  <si>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</si>
  <si>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</si>
  <si>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</si>
  <si>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</si>
  <si>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</si>
  <si>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</si>
  <si>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</si>
  <si>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</si>
  <si>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</si>
  <si>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</si>
  <si>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</si>
  <si>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</si>
  <si>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</si>
  <si>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</si>
  <si>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</si>
  <si>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</si>
  <si>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</si>
  <si>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</si>
  <si>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</si>
  <si>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</si>
  <si>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</si>
  <si>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</si>
  <si>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</si>
  <si>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</si>
  <si>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</si>
  <si>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</si>
  <si>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</si>
  <si>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</si>
  <si>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</si>
  <si>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</si>
  <si>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</si>
  <si>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</si>
  <si>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</si>
  <si>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</si>
  <si>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</si>
  <si>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</si>
  <si>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</si>
  <si>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</si>
  <si>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</si>
  <si>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</si>
  <si>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</si>
  <si>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</si>
  <si>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</si>
  <si>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</si>
  <si>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</si>
  <si>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</si>
  <si>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</si>
  <si>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</si>
  <si>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</si>
  <si>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</si>
  <si>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</si>
  <si>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</si>
  <si>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</si>
  <si>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</si>
  <si>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</si>
  <si>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</si>
  <si>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</si>
  <si>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</si>
  <si>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</si>
  <si>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</si>
  <si>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</si>
  <si>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</si>
  <si>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</si>
  <si>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</si>
  <si>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</si>
  <si>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</si>
  <si>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</si>
  <si>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</si>
  <si>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</si>
  <si>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</si>
  <si>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</si>
  <si>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</si>
  <si>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</si>
  <si>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</si>
  <si>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</si>
  <si>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</si>
  <si>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</si>
  <si>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</si>
  <si>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</si>
  <si>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</si>
  <si>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</si>
  <si>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</si>
  <si>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</si>
  <si>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</si>
  <si>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</si>
  <si>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</si>
  <si>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</si>
  <si>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</si>
  <si>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</si>
  <si>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</si>
  <si>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</si>
  <si>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</si>
  <si>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</si>
  <si>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</si>
  <si>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</si>
  <si>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</si>
  <si>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</si>
  <si>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</si>
  <si>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</si>
  <si>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</si>
  <si>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</si>
  <si>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</si>
  <si>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</si>
  <si>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</si>
  <si>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</si>
  <si>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</si>
  <si>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</si>
  <si>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</si>
  <si>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</si>
  <si>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</si>
  <si>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</si>
  <si>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</si>
  <si>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</si>
  <si>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</si>
  <si>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</si>
  <si>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</si>
  <si>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</si>
  <si>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</si>
  <si>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</si>
  <si>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</si>
  <si>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</si>
  <si>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</si>
  <si>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</si>
  <si>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</si>
  <si>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</si>
  <si>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</si>
  <si>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</si>
  <si>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</si>
  <si>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</si>
  <si>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</si>
  <si>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</si>
  <si>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</si>
  <si>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</si>
  <si>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</si>
  <si>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</si>
  <si>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</si>
  <si>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</si>
  <si>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</si>
  <si>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</si>
  <si>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</si>
  <si>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</si>
  <si>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</si>
  <si>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</si>
  <si>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</si>
  <si>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</si>
  <si>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</si>
  <si>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</si>
  <si>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</si>
  <si>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</si>
  <si>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</si>
  <si>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</si>
  <si>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</si>
  <si>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</si>
  <si>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</si>
  <si>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</si>
  <si>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</si>
  <si>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</si>
  <si>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</si>
  <si>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</si>
  <si>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</si>
  <si>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</si>
  <si>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</si>
  <si>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</si>
  <si>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</si>
  <si>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</si>
  <si>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</si>
  <si>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</si>
  <si>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</si>
  <si>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</si>
  <si>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</si>
  <si>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</si>
  <si>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</si>
  <si>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</si>
  <si>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</si>
  <si>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</si>
  <si>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</si>
  <si>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</si>
  <si>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</si>
  <si>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</si>
  <si>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</si>
  <si>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</si>
  <si>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</si>
  <si>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</si>
  <si>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</si>
  <si>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</si>
  <si>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</si>
  <si>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</si>
  <si>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</si>
  <si>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</si>
  <si>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</si>
  <si>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</si>
  <si>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</si>
  <si>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</si>
  <si>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</si>
  <si>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</si>
  <si>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</si>
  <si>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</si>
  <si>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</si>
  <si>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</si>
  <si>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</si>
  <si>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</si>
  <si>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</si>
  <si>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</si>
  <si>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</si>
  <si>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</si>
  <si>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</si>
  <si>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</si>
  <si>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</si>
  <si>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</si>
  <si>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</si>
  <si>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</si>
  <si>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</si>
  <si>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</si>
  <si>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</si>
  <si>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</si>
  <si>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</si>
  <si>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</si>
  <si>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</si>
  <si>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</si>
  <si>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</si>
  <si>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</si>
  <si>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</si>
  <si>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</si>
  <si>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</si>
  <si>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</si>
  <si>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</si>
  <si>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</si>
  <si>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</si>
  <si>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</si>
  <si>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</si>
  <si>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</si>
  <si>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</si>
  <si>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</si>
  <si>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</si>
  <si>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</si>
  <si>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</si>
  <si>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</si>
  <si>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</si>
  <si>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</si>
  <si>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</si>
  <si>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</si>
  <si>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</si>
  <si>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</si>
  <si>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</si>
  <si>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</si>
  <si>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</si>
  <si>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</si>
  <si>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</si>
  <si>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</si>
  <si>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</si>
  <si>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</si>
  <si>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</si>
  <si>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</si>
  <si>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</si>
  <si>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</si>
  <si>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</si>
  <si>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</si>
  <si>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</si>
  <si>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</si>
  <si>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</si>
  <si>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</si>
  <si>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</si>
  <si>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</si>
  <si>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</si>
  <si>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</si>
  <si>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</si>
  <si>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</si>
  <si>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</si>
  <si>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</si>
  <si>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</si>
  <si>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</si>
  <si>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</si>
  <si>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</si>
  <si>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</si>
  <si>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</si>
  <si>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</si>
  <si>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</si>
  <si>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</si>
  <si>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</si>
  <si>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</si>
  <si>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</si>
  <si>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</si>
  <si>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</si>
  <si>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</si>
  <si>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</si>
  <si>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</si>
  <si>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</si>
  <si>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</si>
  <si>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</si>
  <si>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</si>
  <si>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</si>
  <si>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</si>
  <si>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</si>
  <si>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</si>
  <si>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</si>
  <si>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</si>
  <si>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</si>
  <si>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</si>
  <si>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</si>
  <si>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</si>
  <si>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</si>
  <si>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</si>
  <si>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</si>
  <si>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</si>
  <si>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</si>
  <si>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</si>
  <si>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</si>
  <si>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</si>
  <si>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</si>
  <si>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</si>
  <si>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</si>
  <si>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</si>
  <si>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</si>
  <si>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</si>
  <si>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</si>
  <si>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</si>
  <si>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</si>
  <si>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</si>
  <si>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</si>
  <si>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</si>
  <si>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</si>
  <si>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</si>
  <si>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</si>
  <si>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</si>
  <si>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</si>
  <si>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</si>
  <si>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</si>
  <si>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</si>
  <si>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</si>
  <si>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</si>
  <si>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</si>
  <si>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</si>
  <si>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</si>
  <si>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</si>
  <si>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</si>
  <si>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</si>
  <si>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</si>
  <si>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</si>
  <si>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</si>
  <si>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</si>
  <si>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</si>
  <si>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</si>
  <si>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</si>
  <si>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</si>
  <si>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</si>
  <si>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</si>
  <si>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</si>
  <si>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</si>
  <si>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</si>
  <si>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</si>
  <si>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</si>
  <si>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</si>
  <si>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</si>
  <si>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</si>
  <si>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</si>
  <si>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</si>
  <si>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</si>
  <si>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</si>
  <si>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</si>
  <si>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</si>
  <si>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</si>
  <si>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</si>
  <si>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</si>
  <si>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</si>
  <si>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</si>
  <si>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</si>
  <si>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</si>
  <si>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</si>
  <si>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</si>
  <si>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</si>
  <si>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</si>
  <si>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</si>
  <si>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</si>
  <si>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</si>
  <si>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</si>
  <si>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</si>
  <si>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</si>
  <si>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</si>
  <si>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</si>
  <si>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</si>
  <si>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</si>
  <si>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</si>
  <si>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</si>
  <si>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</si>
  <si>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</si>
  <si>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</si>
  <si>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</si>
  <si>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</si>
  <si>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</si>
  <si>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</si>
  <si>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</si>
  <si>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</si>
  <si>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</si>
  <si>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</si>
  <si>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</si>
  <si>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</si>
  <si>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</si>
  <si>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</si>
  <si>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</si>
  <si>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</si>
  <si>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</si>
  <si>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</si>
  <si>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</si>
  <si>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</si>
  <si>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</si>
  <si>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</si>
  <si>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</si>
  <si>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</si>
  <si>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</si>
  <si>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</si>
  <si>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</si>
  <si>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</si>
  <si>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</si>
  <si>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</si>
  <si>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</si>
  <si>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</si>
  <si>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</si>
  <si>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</si>
  <si>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</si>
  <si>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</si>
  <si>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</si>
  <si>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</si>
  <si>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</si>
  <si>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</si>
  <si>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</si>
  <si>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</si>
  <si>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</si>
  <si>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</si>
  <si>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</si>
  <si>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</si>
  <si>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</si>
  <si>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</si>
  <si>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</si>
  <si>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</si>
  <si>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</si>
  <si>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</si>
  <si>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</si>
  <si>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</si>
  <si>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</si>
  <si>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</si>
  <si>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</si>
  <si>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</si>
  <si>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</si>
  <si>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</si>
  <si>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</si>
  <si>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</si>
  <si>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</si>
  <si>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</si>
  <si>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</si>
  <si>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</si>
  <si>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</si>
  <si>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</si>
  <si>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</si>
  <si>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</si>
  <si>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</si>
  <si>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</si>
  <si>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</si>
  <si>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</si>
  <si>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</si>
  <si>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</si>
  <si>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</si>
  <si>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</si>
  <si>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</si>
  <si>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</si>
  <si>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</si>
  <si>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</si>
  <si>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</si>
  <si>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</si>
  <si>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</si>
  <si>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</si>
  <si>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</si>
  <si>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</si>
  <si>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</si>
  <si>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</si>
  <si>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</si>
  <si>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</si>
  <si>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</si>
  <si>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</si>
  <si>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</si>
  <si>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</si>
  <si>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</si>
  <si>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</si>
  <si>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</si>
  <si>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</si>
  <si>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</si>
  <si>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</si>
  <si>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</si>
  <si>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</si>
  <si>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</si>
  <si>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</si>
  <si>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</si>
  <si>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</si>
  <si>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</si>
  <si>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</si>
  <si>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</si>
  <si>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</si>
  <si>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</si>
  <si>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</si>
  <si>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</si>
  <si>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</si>
  <si>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</si>
  <si>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</si>
  <si>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</si>
  <si>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</si>
  <si>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</si>
  <si>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</si>
  <si>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</si>
  <si>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</si>
  <si>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</si>
  <si>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</si>
  <si>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</si>
  <si>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</si>
  <si>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</si>
  <si>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</si>
  <si>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</si>
  <si>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</si>
  <si>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</si>
  <si>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</si>
  <si>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</si>
  <si>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</si>
  <si>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</si>
  <si>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</si>
  <si>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</si>
  <si>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</si>
  <si>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</si>
  <si>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</si>
  <si>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</si>
  <si>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</si>
  <si>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</si>
  <si>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</si>
  <si>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</si>
  <si>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</si>
  <si>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</si>
  <si>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</si>
  <si>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</si>
  <si>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</si>
  <si>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</si>
  <si>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</si>
  <si>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</si>
  <si>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</si>
  <si>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</si>
  <si>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</si>
  <si>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</si>
  <si>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</si>
  <si>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</si>
  <si>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</si>
  <si>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</si>
  <si>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</si>
  <si>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</si>
  <si>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</si>
  <si>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</si>
  <si>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</si>
  <si>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</si>
  <si>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</si>
  <si>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</si>
  <si>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</si>
  <si>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</si>
  <si>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</si>
  <si>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</si>
  <si>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</si>
  <si>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</si>
  <si>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</si>
  <si>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</si>
  <si>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</si>
  <si>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</si>
  <si>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</si>
  <si>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</si>
  <si>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</si>
  <si>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</si>
  <si>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</si>
  <si>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</si>
  <si>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</si>
  <si>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</si>
  <si>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</si>
  <si>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</si>
  <si>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</si>
  <si>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</si>
  <si>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</si>
  <si>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</si>
  <si>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</si>
  <si>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</si>
  <si>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</si>
  <si>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</si>
  <si>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</si>
  <si>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</si>
  <si>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</si>
  <si>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</si>
  <si>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</si>
  <si>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</si>
  <si>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</si>
  <si>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</si>
  <si>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</si>
  <si>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</si>
  <si>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</si>
  <si>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</si>
  <si>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</si>
  <si>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</si>
  <si>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</si>
  <si>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</si>
  <si>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</si>
  <si>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</si>
  <si>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</si>
  <si>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</si>
  <si>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</si>
  <si>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</si>
  <si>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</si>
  <si>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</si>
  <si>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</si>
  <si>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</si>
  <si>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</si>
  <si>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</si>
  <si>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</si>
  <si>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</si>
  <si>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</si>
  <si>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</si>
  <si>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</si>
  <si>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</si>
  <si>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</si>
  <si>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</si>
  <si>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</si>
  <si>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</si>
  <si>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</si>
  <si>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</si>
  <si>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</si>
  <si>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</si>
  <si>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</si>
  <si>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</si>
  <si>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</si>
  <si>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</si>
  <si>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</si>
  <si>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</si>
  <si>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</si>
  <si>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</si>
  <si>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</si>
  <si>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</si>
  <si>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</si>
  <si>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</si>
  <si>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</si>
  <si>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</si>
  <si>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</si>
  <si>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</si>
  <si>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</si>
  <si>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</si>
  <si>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</si>
  <si>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</si>
  <si>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</si>
  <si>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</si>
  <si>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</si>
  <si>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</si>
  <si>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</si>
  <si>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</si>
  <si>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</si>
  <si>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</si>
  <si>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</si>
  <si>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</si>
  <si>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</si>
  <si>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</si>
  <si>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</si>
  <si>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</si>
  <si>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</si>
  <si>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</si>
  <si>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</si>
  <si>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</si>
  <si>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</si>
  <si>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</si>
  <si>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</si>
  <si>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</si>
  <si>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</si>
  <si>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</si>
  <si>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</si>
  <si>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</si>
  <si>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</si>
  <si>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</si>
  <si>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</si>
  <si>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</si>
  <si>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</si>
  <si>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</si>
  <si>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</si>
  <si>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</si>
  <si>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</si>
  <si>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</si>
  <si>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</si>
  <si>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</si>
  <si>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</si>
  <si>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</si>
  <si>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</si>
  <si>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</si>
  <si>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</si>
  <si>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</si>
  <si>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</si>
  <si>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</si>
  <si>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</si>
  <si>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</si>
  <si>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</si>
  <si>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</si>
  <si>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</si>
  <si>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</si>
  <si>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</si>
  <si>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</si>
  <si>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</si>
  <si>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</si>
  <si>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</si>
  <si>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</si>
  <si>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</si>
  <si>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</si>
  <si>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</si>
  <si>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</si>
  <si>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</si>
  <si>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</si>
  <si>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</si>
  <si>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</si>
  <si>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</si>
  <si>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</si>
  <si>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</si>
  <si>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</si>
  <si>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</si>
  <si>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</si>
  <si>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</si>
  <si>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</si>
  <si>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</si>
  <si>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</si>
  <si>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</si>
  <si>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</si>
  <si>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</si>
  <si>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</si>
  <si>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</si>
  <si>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</si>
  <si>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</si>
  <si>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</si>
  <si>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</si>
  <si>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</si>
  <si>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</si>
  <si>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</si>
  <si>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</si>
  <si>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</si>
  <si>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</si>
  <si>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</si>
  <si>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</si>
  <si>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</si>
  <si>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</si>
  <si>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</si>
  <si>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</si>
  <si>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</si>
  <si>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</si>
  <si>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</si>
  <si>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</si>
  <si>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</si>
  <si>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</si>
  <si>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</si>
  <si>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</si>
  <si>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</si>
  <si>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</si>
  <si>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</si>
  <si>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</si>
  <si>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</si>
  <si>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</si>
  <si>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</si>
  <si>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</si>
  <si>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</si>
  <si>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</si>
  <si>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</si>
  <si>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</si>
  <si>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</si>
  <si>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</si>
  <si>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</si>
  <si>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</si>
  <si>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</si>
  <si>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</si>
  <si>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</si>
  <si>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</si>
  <si>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</si>
  <si>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</si>
  <si>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</si>
  <si>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</si>
  <si>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</si>
  <si>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</si>
  <si>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</si>
  <si>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</si>
  <si>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</si>
  <si>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</si>
  <si>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</si>
  <si>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</si>
  <si>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</si>
  <si>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</si>
  <si>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</si>
  <si>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</si>
  <si>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</si>
  <si>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</si>
  <si>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</si>
  <si>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</si>
  <si>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</si>
  <si>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</si>
  <si>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</si>
  <si>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</si>
  <si>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</si>
  <si>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</si>
  <si>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</si>
  <si>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</si>
  <si>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</si>
  <si>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</si>
  <si>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</si>
  <si>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</si>
  <si>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</si>
  <si>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</si>
  <si>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</si>
  <si>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</si>
  <si>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</si>
  <si>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</si>
  <si>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</si>
  <si>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</si>
  <si>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</si>
  <si>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</si>
  <si>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</si>
  <si>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</si>
  <si>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</si>
  <si>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</si>
  <si>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</si>
  <si>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</si>
  <si>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</si>
  <si>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</si>
  <si>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</si>
  <si>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</si>
  <si>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</si>
  <si>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</si>
  <si>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</si>
  <si>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</si>
  <si>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</si>
  <si>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</si>
  <si>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</si>
  <si>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</si>
  <si>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</si>
  <si>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</si>
  <si>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</si>
  <si>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</si>
  <si>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</si>
  <si>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</si>
  <si>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</si>
  <si>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</si>
  <si>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</si>
  <si>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</si>
  <si>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</si>
  <si>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</si>
  <si>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</si>
  <si>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</si>
  <si>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</si>
  <si>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</si>
  <si>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</si>
  <si>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</si>
  <si>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</si>
  <si>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</si>
  <si>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</si>
  <si>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</si>
  <si>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</si>
  <si>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</si>
  <si>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</si>
  <si>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</si>
  <si>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</si>
  <si>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</si>
  <si>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</si>
  <si>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</si>
  <si>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</si>
  <si>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</si>
  <si>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</si>
  <si>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</si>
  <si>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</si>
  <si>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</si>
  <si>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</si>
  <si>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</si>
  <si>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</si>
  <si>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</si>
  <si>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</si>
  <si>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</si>
  <si>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</si>
  <si>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</si>
  <si>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</si>
  <si>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</si>
  <si>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</si>
  <si>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</si>
  <si>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</si>
  <si>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</si>
  <si>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</si>
  <si>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</si>
  <si>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</si>
  <si>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</si>
  <si>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</si>
  <si>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</si>
  <si>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</si>
  <si>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</si>
  <si>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</si>
  <si>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</si>
  <si>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</si>
  <si>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</si>
  <si>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</si>
  <si>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</si>
  <si>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</si>
  <si>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</si>
  <si>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</si>
  <si>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</si>
  <si>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</si>
  <si>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</si>
  <si>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</si>
  <si>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</si>
  <si>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</si>
  <si>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</si>
  <si>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</si>
  <si>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</si>
  <si>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</si>
  <si>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</si>
  <si>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</si>
  <si>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</si>
  <si>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</si>
  <si>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</si>
  <si>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</si>
  <si>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</si>
  <si>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</si>
  <si>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</si>
  <si>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</si>
  <si>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</si>
  <si>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</si>
  <si>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</si>
  <si>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</si>
  <si>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</si>
  <si>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</si>
  <si>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</si>
  <si>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</si>
  <si>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</si>
  <si>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</si>
  <si>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</si>
  <si>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</si>
  <si>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</si>
  <si>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</si>
  <si>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</si>
  <si>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</si>
  <si>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</si>
  <si>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</si>
  <si>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</si>
  <si>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</si>
  <si>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</si>
  <si>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</si>
  <si>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</si>
  <si>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</si>
  <si>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</si>
  <si>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</si>
  <si>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</si>
  <si>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</si>
  <si>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</si>
  <si>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</si>
  <si>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</si>
  <si>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</si>
  <si>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</si>
  <si>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</si>
  <si>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</si>
  <si>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</si>
  <si>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</si>
  <si>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</si>
  <si>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</si>
  <si>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</si>
  <si>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</si>
  <si>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</si>
  <si>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</si>
  <si>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</si>
  <si>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</si>
  <si>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</si>
  <si>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</si>
  <si>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</si>
  <si>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</si>
  <si>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</si>
  <si>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</si>
  <si>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</si>
  <si>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</si>
  <si>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</si>
  <si>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</si>
  <si>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</si>
  <si>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</si>
  <si>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</si>
  <si>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</si>
  <si>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</si>
  <si>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</si>
  <si>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</si>
  <si>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</si>
  <si>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</si>
  <si>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</si>
  <si>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</si>
  <si>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</si>
  <si>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</si>
  <si>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</si>
  <si>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</si>
  <si>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</si>
  <si>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</si>
  <si>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</si>
  <si>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</si>
  <si>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</si>
  <si>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</si>
  <si>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</si>
  <si>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</si>
  <si>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</si>
  <si>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</si>
  <si>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</si>
  <si>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</si>
  <si>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</si>
  <si>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</si>
  <si>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</si>
  <si>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</si>
  <si>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</si>
  <si>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</si>
  <si>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</si>
  <si>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</si>
  <si>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</si>
  <si>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</si>
  <si>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</si>
  <si>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</si>
  <si>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</si>
  <si>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</si>
  <si>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</si>
  <si>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</si>
  <si>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</si>
  <si>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</si>
  <si>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</si>
  <si>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</si>
  <si>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</si>
  <si>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</si>
  <si>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</si>
  <si>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</si>
  <si>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</si>
  <si>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</si>
  <si>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</si>
  <si>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</si>
  <si>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</si>
  <si>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</si>
  <si>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</si>
  <si>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</si>
  <si>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</si>
  <si>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</si>
  <si>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</si>
  <si>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</si>
  <si>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</si>
  <si>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</si>
  <si>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</si>
  <si>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</si>
  <si>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</si>
  <si>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</si>
  <si>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</si>
  <si>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</si>
  <si>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</si>
  <si>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</si>
  <si>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</si>
  <si>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</si>
  <si>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</si>
  <si>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</si>
  <si>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</si>
  <si>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</si>
  <si>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</si>
  <si>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</si>
  <si>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</si>
  <si>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</si>
  <si>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</si>
  <si>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</si>
  <si>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</si>
  <si>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</si>
  <si>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</si>
  <si>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</si>
  <si>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</si>
  <si>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</si>
  <si>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</si>
  <si>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</si>
  <si>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</si>
  <si>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</si>
  <si>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</si>
  <si>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</si>
  <si>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</si>
  <si>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</si>
  <si>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</si>
  <si>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</si>
  <si>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</si>
  <si>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</si>
  <si>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</si>
  <si>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</si>
  <si>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</si>
  <si>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</si>
  <si>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</si>
  <si>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</si>
  <si>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</si>
  <si>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</si>
  <si>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</si>
  <si>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</si>
  <si>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</si>
  <si>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</si>
  <si>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</si>
  <si>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</si>
  <si>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</si>
  <si>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</si>
  <si>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</si>
  <si>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</si>
  <si>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</si>
  <si>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</si>
  <si>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</si>
  <si>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</si>
  <si>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</si>
  <si>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</si>
  <si>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</si>
  <si>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</si>
  <si>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</si>
  <si>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</si>
  <si>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</si>
  <si>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</si>
  <si>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</si>
  <si>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</si>
  <si>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</si>
  <si>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</si>
  <si>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</si>
  <si>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</si>
  <si>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</si>
  <si>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</si>
  <si>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</si>
  <si>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</si>
  <si>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</si>
  <si>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</si>
  <si>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</si>
  <si>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</si>
  <si>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</si>
  <si>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</si>
  <si>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</si>
  <si>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</si>
  <si>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</si>
  <si>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</si>
  <si>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</si>
  <si>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</si>
  <si>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</si>
  <si>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</si>
  <si>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</si>
  <si>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</si>
  <si>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</si>
  <si>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</si>
  <si>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</si>
  <si>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</si>
  <si>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</si>
  <si>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</si>
  <si>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</si>
  <si>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</si>
  <si>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</si>
  <si>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</si>
  <si>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</si>
  <si>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</si>
  <si>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</si>
  <si>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</si>
  <si>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</si>
  <si>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</si>
  <si>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</si>
  <si>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</si>
  <si>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</si>
  <si>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</si>
  <si>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</si>
  <si>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</si>
  <si>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</si>
  <si>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</si>
  <si>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</si>
  <si>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</si>
  <si>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</si>
  <si>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</si>
  <si>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</si>
  <si>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</si>
  <si>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</si>
  <si>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</si>
  <si>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</si>
  <si>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</si>
  <si>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</si>
  <si>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</si>
  <si>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</si>
  <si>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</si>
  <si>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</si>
  <si>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</si>
  <si>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</si>
  <si>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</si>
  <si>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</si>
  <si>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</si>
  <si>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</si>
  <si>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</si>
  <si>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</si>
  <si>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</si>
  <si>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</si>
  <si>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</si>
  <si>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</si>
  <si>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</si>
  <si>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</si>
  <si>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</si>
  <si>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</si>
  <si>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</si>
  <si>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</si>
  <si>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</si>
  <si>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</si>
  <si>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</si>
  <si>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</si>
  <si>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</si>
  <si>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</si>
  <si>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</si>
  <si>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</si>
  <si>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</si>
  <si>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</si>
  <si>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</si>
  <si>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</si>
  <si>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</si>
  <si>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</si>
  <si>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</si>
  <si>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</si>
  <si>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</si>
  <si>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</si>
  <si>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</si>
  <si>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</si>
  <si>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</si>
  <si>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</si>
  <si>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</si>
  <si>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</si>
  <si>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</si>
  <si>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</si>
  <si>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</si>
  <si>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</si>
  <si>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</si>
  <si>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</si>
  <si>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</si>
  <si>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</si>
  <si>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</si>
  <si>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</si>
  <si>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</si>
  <si>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</si>
  <si>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</si>
  <si>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</si>
  <si>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</si>
  <si>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</si>
  <si>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</si>
  <si>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</si>
  <si>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</si>
  <si>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</si>
  <si>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</si>
  <si>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</si>
  <si>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</si>
  <si>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</si>
  <si>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</si>
  <si>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</si>
  <si>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</si>
  <si>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</si>
  <si>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</si>
  <si>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</si>
  <si>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</si>
  <si>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</si>
  <si>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</si>
  <si>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</si>
  <si>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</si>
  <si>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</si>
  <si>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</si>
  <si>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</si>
  <si>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</si>
  <si>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</si>
  <si>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</si>
  <si>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</si>
  <si>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</si>
  <si>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</si>
  <si>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</si>
  <si>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</si>
  <si>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</si>
  <si>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</si>
  <si>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</si>
  <si>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</si>
  <si>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</si>
  <si>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</si>
  <si>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</si>
  <si>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</si>
  <si>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</si>
  <si>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</si>
  <si>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</si>
  <si>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</si>
  <si>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</si>
  <si>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</si>
  <si>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</si>
  <si>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</si>
  <si>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</si>
  <si>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</si>
  <si>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</si>
  <si>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</si>
  <si>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</si>
  <si>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</si>
  <si>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</si>
  <si>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</si>
  <si>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</si>
  <si>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</si>
  <si>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</si>
  <si>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</si>
  <si>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</si>
  <si>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</si>
  <si>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</si>
  <si>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</si>
  <si>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</si>
  <si>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</si>
  <si>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</si>
  <si>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</si>
  <si>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</si>
  <si>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</si>
  <si>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</si>
  <si>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</si>
  <si>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</si>
  <si>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</si>
  <si>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</si>
  <si>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</si>
  <si>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</si>
  <si>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</si>
  <si>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</si>
  <si>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</si>
  <si>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</si>
  <si>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</si>
  <si>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</si>
  <si>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</si>
  <si>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</si>
  <si>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</si>
  <si>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</si>
  <si>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</si>
  <si>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</si>
  <si>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</si>
  <si>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</si>
  <si>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</si>
  <si>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</si>
  <si>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</si>
  <si>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</si>
  <si>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</si>
  <si>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</si>
  <si>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</si>
  <si>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</si>
  <si>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</si>
  <si>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</si>
  <si>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</si>
  <si>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</si>
  <si>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</si>
  <si>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</si>
  <si>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</si>
  <si>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</si>
  <si>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</si>
  <si>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</si>
  <si>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</si>
  <si>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</si>
  <si>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</si>
  <si>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</si>
  <si>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</si>
  <si>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</si>
  <si>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</si>
  <si>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</si>
  <si>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</si>
  <si>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</si>
  <si>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</si>
  <si>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</si>
  <si>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</si>
  <si>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</si>
  <si>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</si>
  <si>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</si>
  <si>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</si>
  <si>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</si>
  <si>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</si>
  <si>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</si>
  <si>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</si>
  <si>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</si>
  <si>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</si>
  <si>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</si>
  <si>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</si>
  <si>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</si>
  <si>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</si>
  <si>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</si>
  <si>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</si>
  <si>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</si>
  <si>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</si>
  <si>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</si>
  <si>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</si>
  <si>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</si>
  <si>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</si>
  <si>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</si>
  <si>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</si>
  <si>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</si>
  <si>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</si>
  <si>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</si>
  <si>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</si>
  <si>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</si>
  <si>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</si>
  <si>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</si>
  <si>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</si>
  <si>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</si>
  <si>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</si>
  <si>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</si>
  <si>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</si>
  <si>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</si>
  <si>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</si>
  <si>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</si>
  <si>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</si>
  <si>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</si>
  <si>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</si>
  <si>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</si>
  <si>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</si>
  <si>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</si>
  <si>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</si>
  <si>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</si>
  <si>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</si>
  <si>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</si>
  <si>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</si>
  <si>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</si>
  <si>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</si>
  <si>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</si>
  <si>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</si>
  <si>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</si>
  <si>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</si>
  <si>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</si>
  <si>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</si>
  <si>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</si>
  <si>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</si>
  <si>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</si>
  <si>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</si>
  <si>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</si>
  <si>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</si>
  <si>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</si>
  <si>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</si>
  <si>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</si>
  <si>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</si>
  <si>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</si>
  <si>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</si>
  <si>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</si>
  <si>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</si>
  <si>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</si>
  <si>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</si>
  <si>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</si>
  <si>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</si>
  <si>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</si>
  <si>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</si>
  <si>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</si>
  <si>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</si>
  <si>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</si>
  <si>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</si>
  <si>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</si>
  <si>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</si>
  <si>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</si>
  <si>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</si>
  <si>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</si>
  <si>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</si>
  <si>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</si>
  <si>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</si>
  <si>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</si>
  <si>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</si>
  <si>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</si>
  <si>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</si>
  <si>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</si>
  <si>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</si>
  <si>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</si>
  <si>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</si>
  <si>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</si>
  <si>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</si>
  <si>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</si>
  <si>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</si>
  <si>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</si>
  <si>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</si>
  <si>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</si>
  <si>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</si>
  <si>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</si>
  <si>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</si>
  <si>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</si>
  <si>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</si>
  <si>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</si>
  <si>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</si>
  <si>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</si>
  <si>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</si>
  <si>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</si>
  <si>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</si>
  <si>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</si>
  <si>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</si>
  <si>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</si>
  <si>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</si>
  <si>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</si>
  <si>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</si>
  <si>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</si>
  <si>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</si>
  <si>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</si>
  <si>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</si>
  <si>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</si>
  <si>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</si>
  <si>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</si>
  <si>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</si>
  <si>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</si>
  <si>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</si>
  <si>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</si>
  <si>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</si>
  <si>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</si>
  <si>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</si>
  <si>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</si>
  <si>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</si>
  <si>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</si>
  <si>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</si>
  <si>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</si>
  <si>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</si>
  <si>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</si>
  <si>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</si>
  <si>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</si>
  <si>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</si>
  <si>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</si>
  <si>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</si>
  <si>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</si>
  <si>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</si>
  <si>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</si>
  <si>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</si>
  <si>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</si>
  <si>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</si>
  <si>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</si>
  <si>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</si>
  <si>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</si>
  <si>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</si>
  <si>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</si>
  <si>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</si>
  <si>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</si>
  <si>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</si>
  <si>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</si>
  <si>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</si>
  <si>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</si>
  <si>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</si>
  <si>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</si>
  <si>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</si>
  <si>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</si>
  <si>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</si>
  <si>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</si>
  <si>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</si>
  <si>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</si>
  <si>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</si>
  <si>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</si>
  <si>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</si>
  <si>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</si>
  <si>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</si>
  <si>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</si>
  <si>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</si>
  <si>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</si>
  <si>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</si>
  <si>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</si>
  <si>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</si>
  <si>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</si>
  <si>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</si>
  <si>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</si>
  <si>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</si>
  <si>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</si>
  <si>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</si>
  <si>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</si>
  <si>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</si>
  <si>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</si>
  <si>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</si>
  <si>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</si>
  <si>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</si>
  <si>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</si>
  <si>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</si>
  <si>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</si>
  <si>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</si>
  <si>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</si>
  <si>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</si>
  <si>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</si>
  <si>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</si>
  <si>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</si>
  <si>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</si>
  <si>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</si>
  <si>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</si>
  <si>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</si>
  <si>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</si>
  <si>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</si>
  <si>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</si>
  <si>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</si>
  <si>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</si>
  <si>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</si>
  <si>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</si>
  <si>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</si>
  <si>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</si>
  <si>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</si>
  <si>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</si>
  <si>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</si>
  <si>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</si>
  <si>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</si>
  <si>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</si>
  <si>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</si>
  <si>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</si>
  <si>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</si>
  <si>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</si>
  <si>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</si>
  <si>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</si>
  <si>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</si>
  <si>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</si>
  <si>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</si>
  <si>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</si>
  <si>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</si>
  <si>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</si>
  <si>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</si>
  <si>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</si>
  <si>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</si>
  <si>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</si>
  <si>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</si>
  <si>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</si>
  <si>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</si>
  <si>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</si>
  <si>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</si>
  <si>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</si>
  <si>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</si>
  <si>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</si>
  <si>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</si>
  <si>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</si>
  <si>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</si>
  <si>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</si>
  <si>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</si>
  <si>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</si>
  <si>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</si>
  <si>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</si>
  <si>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</si>
  <si>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</si>
  <si>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</si>
  <si>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</si>
  <si>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</si>
  <si>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</si>
  <si>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</si>
  <si>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</si>
  <si>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</si>
  <si>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</si>
  <si>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</si>
  <si>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</si>
  <si>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</si>
  <si>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</si>
  <si>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</si>
  <si>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</si>
  <si>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</si>
  <si>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</si>
  <si>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</si>
  <si>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</si>
  <si>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</si>
  <si>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</si>
  <si>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</si>
  <si>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</si>
  <si>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</si>
  <si>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</si>
  <si>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</si>
  <si>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</si>
  <si>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</si>
  <si>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</si>
  <si>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</si>
  <si>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</si>
  <si>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</si>
  <si>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</si>
  <si>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</si>
  <si>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</si>
  <si>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</si>
  <si>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</si>
  <si>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</si>
  <si>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</si>
  <si>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</si>
  <si>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</si>
  <si>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</si>
  <si>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</si>
  <si>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</si>
  <si>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</si>
  <si>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</si>
  <si>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</si>
  <si>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</si>
  <si>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</si>
  <si>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</si>
  <si>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</si>
  <si>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</si>
  <si>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</si>
  <si>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</si>
  <si>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</si>
  <si>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</si>
  <si>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</si>
  <si>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</si>
  <si>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</si>
  <si>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</si>
  <si>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</si>
  <si>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</si>
  <si>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</si>
  <si>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</si>
  <si>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</si>
  <si>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</si>
  <si>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</si>
  <si>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</si>
  <si>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</si>
  <si>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</si>
  <si>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</si>
  <si>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</si>
  <si>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</si>
  <si>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</si>
  <si>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</si>
  <si>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</si>
  <si>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</si>
  <si>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</si>
  <si>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</si>
  <si>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</si>
  <si>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</si>
  <si>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</si>
  <si>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</si>
  <si>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</si>
  <si>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</si>
  <si>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</si>
  <si>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</si>
  <si>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</si>
  <si>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</si>
  <si>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</si>
  <si>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</si>
  <si>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</si>
  <si>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</si>
  <si>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</si>
  <si>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</si>
  <si>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</si>
  <si>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</si>
  <si>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</si>
  <si>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</si>
  <si>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</si>
  <si>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</si>
  <si>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</si>
  <si>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</si>
  <si>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</si>
  <si>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</si>
  <si>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</si>
  <si>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</si>
  <si>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</si>
  <si>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</si>
  <si>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</si>
  <si>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</si>
  <si>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</si>
  <si>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</si>
  <si>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</si>
  <si>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</si>
  <si>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</si>
  <si>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</si>
  <si>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</si>
  <si>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</si>
  <si>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</si>
  <si>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</si>
  <si>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</si>
  <si>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</si>
  <si>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</si>
  <si>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</si>
  <si>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</si>
  <si>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</si>
  <si>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</si>
  <si>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</si>
  <si>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</si>
  <si>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</si>
  <si>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</si>
  <si>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</si>
  <si>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</si>
  <si>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</si>
  <si>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</si>
  <si>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</si>
  <si>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</si>
  <si>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</si>
  <si>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</si>
  <si>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</si>
  <si>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</si>
  <si>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</si>
  <si>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</si>
  <si>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</si>
  <si>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</si>
  <si>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</si>
  <si>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</si>
  <si>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</si>
  <si>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</si>
  <si>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</si>
  <si>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</si>
  <si>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</si>
  <si>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</si>
  <si>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</si>
  <si>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</si>
  <si>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</si>
  <si>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</si>
  <si>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</si>
  <si>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</si>
  <si>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</si>
  <si>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</si>
  <si>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</si>
  <si>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</si>
  <si>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</si>
  <si>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</si>
  <si>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</si>
  <si>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</si>
  <si>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</si>
  <si>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</si>
  <si>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</si>
  <si>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</si>
  <si>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</si>
  <si>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</si>
  <si>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</si>
  <si>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</si>
  <si>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</si>
  <si>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</si>
  <si>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</si>
  <si>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</si>
  <si>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</si>
  <si>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</si>
  <si>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</si>
  <si>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</si>
  <si>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</si>
  <si>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</si>
  <si>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</si>
  <si>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</si>
  <si>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</si>
  <si>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</si>
  <si>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</si>
  <si>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</si>
  <si>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</si>
  <si>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</si>
  <si>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</si>
  <si>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</si>
  <si>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</si>
  <si>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</si>
  <si>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</si>
  <si>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</si>
  <si>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</si>
  <si>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</si>
  <si>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</si>
  <si>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</si>
  <si>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</si>
  <si>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</si>
  <si>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</si>
  <si>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</si>
  <si>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</si>
  <si>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</si>
  <si>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</si>
  <si>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</si>
  <si>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</si>
  <si>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</si>
  <si>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</si>
  <si>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</si>
  <si>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</si>
  <si>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</si>
  <si>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</si>
  <si>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</si>
  <si>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</si>
  <si>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</si>
  <si>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</si>
  <si>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</si>
  <si>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</si>
  <si>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</si>
  <si>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</si>
  <si>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</si>
  <si>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</si>
  <si>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</si>
  <si>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</si>
  <si>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</si>
  <si>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</si>
  <si>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</si>
  <si>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</si>
  <si>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</si>
  <si>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</si>
  <si>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</si>
  <si>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</si>
  <si>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</si>
  <si>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</si>
  <si>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</si>
  <si>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</si>
  <si>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</si>
  <si>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</si>
  <si>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</si>
  <si>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</si>
  <si>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</si>
  <si>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</si>
  <si>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</si>
  <si>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</si>
  <si>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</si>
  <si>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</si>
  <si>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</si>
  <si>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</si>
  <si>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</si>
  <si>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</si>
  <si>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</si>
  <si>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</si>
  <si>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</si>
  <si>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</si>
  <si>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</si>
  <si>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</si>
  <si>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</si>
  <si>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</si>
  <si>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</si>
  <si>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</si>
  <si>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</si>
  <si>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</si>
  <si>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</si>
  <si>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</si>
  <si>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</si>
  <si>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</si>
  <si>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</si>
  <si>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</si>
  <si>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</si>
  <si>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</si>
  <si>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</si>
  <si>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</si>
  <si>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</si>
  <si>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</si>
  <si>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</si>
  <si>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</si>
  <si>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</si>
  <si>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</si>
  <si>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</si>
  <si>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</si>
  <si>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</si>
  <si>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</si>
  <si>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</si>
  <si>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</si>
  <si>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</si>
  <si>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</si>
  <si>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</si>
  <si>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</si>
  <si>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</si>
  <si>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</si>
  <si>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</si>
  <si>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</si>
  <si>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</si>
  <si>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</si>
  <si>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</si>
  <si>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</si>
  <si>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</si>
  <si>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</si>
  <si>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</si>
  <si>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</si>
  <si>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</si>
  <si>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</si>
  <si>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</si>
  <si>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</si>
  <si>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</si>
  <si>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</si>
  <si>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</si>
  <si>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</si>
  <si>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</si>
  <si>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</si>
  <si>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</si>
  <si>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</si>
  <si>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</si>
  <si>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</si>
  <si>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</si>
  <si>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</si>
  <si>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</si>
  <si>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</si>
  <si>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</si>
  <si>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</si>
  <si>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</si>
  <si>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</si>
  <si>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</si>
  <si>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</si>
  <si>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</si>
  <si>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</si>
  <si>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</si>
  <si>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</si>
  <si>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</si>
  <si>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</si>
  <si>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</si>
  <si>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</si>
  <si>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</si>
  <si>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</si>
  <si>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</si>
  <si>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</si>
  <si>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</si>
  <si>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</si>
  <si>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</si>
  <si>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</si>
  <si>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</si>
  <si>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</si>
  <si>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</si>
  <si>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</si>
  <si>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</si>
  <si>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</si>
  <si>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</si>
  <si>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</si>
  <si>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</si>
  <si>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</si>
  <si>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</si>
  <si>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</si>
  <si>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</si>
  <si>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</si>
  <si>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</si>
  <si>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</si>
  <si>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</si>
  <si>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</si>
  <si>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</si>
  <si>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</si>
  <si>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</si>
  <si>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</si>
  <si>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</si>
  <si>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</si>
  <si>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</si>
  <si>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</si>
  <si>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</si>
  <si>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</si>
  <si>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</si>
  <si>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</si>
  <si>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</si>
  <si>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</si>
  <si>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</si>
  <si>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</si>
  <si>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</si>
  <si>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</si>
  <si>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</si>
  <si>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</si>
  <si>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</si>
  <si>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</si>
  <si>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</si>
  <si>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</si>
  <si>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</si>
  <si>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</si>
  <si>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</si>
  <si>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</si>
  <si>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</si>
  <si>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</si>
  <si>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</si>
  <si>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</si>
  <si>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</si>
  <si>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</si>
  <si>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</si>
  <si>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</si>
  <si>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</si>
  <si>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</si>
  <si>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</si>
  <si>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</si>
  <si>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</si>
  <si>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</si>
  <si>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</si>
  <si>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</si>
  <si>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</si>
  <si>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</si>
  <si>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</si>
  <si>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</si>
  <si>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</si>
  <si>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</si>
  <si>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</si>
  <si>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</si>
  <si>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</si>
  <si>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</si>
  <si>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</si>
  <si>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</si>
  <si>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</si>
  <si>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</si>
  <si>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</si>
  <si>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</si>
  <si>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</si>
  <si>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</si>
  <si>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</si>
  <si>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</si>
  <si>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</si>
  <si>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</si>
  <si>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</si>
  <si>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</si>
  <si>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</si>
  <si>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</si>
  <si>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</si>
  <si>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</si>
  <si>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</si>
  <si>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</si>
  <si>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</si>
  <si>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</si>
  <si>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</si>
  <si>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</si>
  <si>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</si>
  <si>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</si>
  <si>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</si>
  <si>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</si>
  <si>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</si>
  <si>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</si>
  <si>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</si>
  <si>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</si>
  <si>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</si>
  <si>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</si>
  <si>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</si>
  <si>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</si>
  <si>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</si>
  <si>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</si>
  <si>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</si>
  <si>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</si>
  <si>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</si>
  <si>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</si>
  <si>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</si>
  <si>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</si>
  <si>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</si>
  <si>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</si>
  <si>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</si>
  <si>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</si>
  <si>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</si>
  <si>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</si>
  <si>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</si>
  <si>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</si>
  <si>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</si>
  <si>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</si>
  <si>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</si>
  <si>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</si>
  <si>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</si>
  <si>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</si>
  <si>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</si>
  <si>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</si>
  <si>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</si>
  <si>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</si>
  <si>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</si>
  <si>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</si>
  <si>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</si>
  <si>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</si>
  <si>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</si>
  <si>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</si>
  <si>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</si>
  <si>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</si>
  <si>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</si>
  <si>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</si>
  <si>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</si>
  <si>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</si>
  <si>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</si>
  <si>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</si>
  <si>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</si>
  <si>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</si>
  <si>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</si>
  <si>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</si>
  <si>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</si>
  <si>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</si>
  <si>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</si>
  <si>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</si>
  <si>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</si>
  <si>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</si>
  <si>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</si>
  <si>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</si>
  <si>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</si>
  <si>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</si>
  <si>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</si>
  <si>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</si>
  <si>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</si>
  <si>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</si>
  <si>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</si>
  <si>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</si>
  <si>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</si>
  <si>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</si>
  <si>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</si>
  <si>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</si>
  <si>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</si>
  <si>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</si>
  <si>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</si>
  <si>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</si>
  <si>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</si>
  <si>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</si>
  <si>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</si>
  <si>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</si>
  <si>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</si>
  <si>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</si>
  <si>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</si>
  <si>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</si>
  <si>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</si>
  <si>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</si>
  <si>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</si>
  <si>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</si>
  <si>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</si>
  <si>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</si>
  <si>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</si>
  <si>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</si>
  <si>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</si>
  <si>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</si>
  <si>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</si>
  <si>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</si>
  <si>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</si>
  <si>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</si>
  <si>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</si>
  <si>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</si>
  <si>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</si>
  <si>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</si>
  <si>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</si>
  <si>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</si>
  <si>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</si>
  <si>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</si>
  <si>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</si>
  <si>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</si>
  <si>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</si>
  <si>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</si>
  <si>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</si>
  <si>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</si>
  <si>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</si>
  <si>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</si>
  <si>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</si>
  <si>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</si>
  <si>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</si>
  <si>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</si>
  <si>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</si>
  <si>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</si>
  <si>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</si>
  <si>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</si>
  <si>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</si>
  <si>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</si>
  <si>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</si>
  <si>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</si>
  <si>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</si>
  <si>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</si>
  <si>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</si>
  <si>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</si>
  <si>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</si>
  <si>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</si>
  <si>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</si>
  <si>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</si>
  <si>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</si>
  <si>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</si>
  <si>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</si>
  <si>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</si>
  <si>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</si>
  <si>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</si>
  <si>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</si>
  <si>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</si>
  <si>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</si>
  <si>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</si>
  <si>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</si>
  <si>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</si>
  <si>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</si>
  <si>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</si>
  <si>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</si>
  <si>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</si>
  <si>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</si>
  <si>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</si>
  <si>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</si>
  <si>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</si>
  <si>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</si>
  <si>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</si>
  <si>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</si>
  <si>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</si>
  <si>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</si>
  <si>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</si>
  <si>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</si>
  <si>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</si>
  <si>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</si>
  <si>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</si>
  <si>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</si>
  <si>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</si>
  <si>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</si>
  <si>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</si>
  <si>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</si>
  <si>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</si>
  <si>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</si>
  <si>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</si>
  <si>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</si>
  <si>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</si>
  <si>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</si>
  <si>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</si>
  <si>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</si>
  <si>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</si>
  <si>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</si>
  <si>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</si>
  <si>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</si>
  <si>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</si>
  <si>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</si>
  <si>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</si>
  <si>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</si>
  <si>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</si>
  <si>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</si>
  <si>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</si>
  <si>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</si>
  <si>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</si>
  <si>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</si>
  <si>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</si>
  <si>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</si>
  <si>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</si>
  <si>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</si>
  <si>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</si>
  <si>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</si>
  <si>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</si>
  <si>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</si>
  <si>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</si>
  <si>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</si>
  <si>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</si>
  <si>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</si>
  <si>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</si>
  <si>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</si>
  <si>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</si>
  <si>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</si>
  <si>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</si>
  <si>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</si>
  <si>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</si>
  <si>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</si>
  <si>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</si>
  <si>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</si>
  <si>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</si>
  <si>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</si>
  <si>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</si>
  <si>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</si>
  <si>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</si>
  <si>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</si>
  <si>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</si>
  <si>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</si>
  <si>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</si>
  <si>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</si>
  <si>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</si>
  <si>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</si>
  <si>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</si>
  <si>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</si>
  <si>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</si>
  <si>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</si>
  <si>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</si>
  <si>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</si>
  <si>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</si>
  <si>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</si>
  <si>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</si>
  <si>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</si>
  <si>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</si>
  <si>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</si>
  <si>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</si>
  <si>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</si>
  <si>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</si>
  <si>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</si>
  <si>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</si>
  <si>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</si>
  <si>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</si>
  <si>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</si>
  <si>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</si>
  <si>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</si>
  <si>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</si>
  <si>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</si>
  <si>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</si>
  <si>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</si>
  <si>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</si>
  <si>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</si>
  <si>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</si>
  <si>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</si>
  <si>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</si>
  <si>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</si>
  <si>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</si>
  <si>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</si>
  <si>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</si>
  <si>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</si>
  <si>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</si>
  <si>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</si>
  <si>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</si>
  <si>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</si>
  <si>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</si>
  <si>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</si>
  <si>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</si>
  <si>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</si>
  <si>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</si>
  <si>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</si>
  <si>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</si>
  <si>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</si>
  <si>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</si>
  <si>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</si>
  <si>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</si>
  <si>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</si>
  <si>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</si>
  <si>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</si>
  <si>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</si>
  <si>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</si>
  <si>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</si>
  <si>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</si>
  <si>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</si>
  <si>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</si>
  <si>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</si>
  <si>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</si>
  <si>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</si>
  <si>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</si>
  <si>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</si>
  <si>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</si>
  <si>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</si>
  <si>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</si>
  <si>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</si>
  <si>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</si>
  <si>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</si>
  <si>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</si>
  <si>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</si>
  <si>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</si>
  <si>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</si>
  <si>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</si>
  <si>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</si>
  <si>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</si>
  <si>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</si>
  <si>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</si>
  <si>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</si>
  <si>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</si>
  <si>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</si>
  <si>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</si>
  <si>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</si>
  <si>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</si>
  <si>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</si>
  <si>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</si>
  <si>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</si>
  <si>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</si>
  <si>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</si>
  <si>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</si>
  <si>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</si>
  <si>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</si>
  <si>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</si>
  <si>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</si>
  <si>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</si>
  <si>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</si>
  <si>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</si>
  <si>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</si>
  <si>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</si>
  <si>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</si>
  <si>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</si>
  <si>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</si>
  <si>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</si>
  <si>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</si>
  <si>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</si>
  <si>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</si>
  <si>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</si>
  <si>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</si>
  <si>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</si>
  <si>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</si>
  <si>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</si>
  <si>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</si>
  <si>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</si>
  <si>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</si>
  <si>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</si>
  <si>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</si>
  <si>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</si>
  <si>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</si>
  <si>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</si>
  <si>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</si>
  <si>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</si>
  <si>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</si>
  <si>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</si>
  <si>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</si>
  <si>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</si>
  <si>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</si>
  <si>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</si>
  <si>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</si>
  <si>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</si>
  <si>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</si>
  <si>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</si>
  <si>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</si>
  <si>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</si>
  <si>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</si>
  <si>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</si>
  <si>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</si>
  <si>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</si>
  <si>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</si>
  <si>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</si>
  <si>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</si>
  <si>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</si>
  <si>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</si>
  <si>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</si>
  <si>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</si>
  <si>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</si>
  <si>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</si>
  <si>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</si>
  <si>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</si>
  <si>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</si>
  <si>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</si>
  <si>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</si>
  <si>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</si>
  <si>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</si>
  <si>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</si>
  <si>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</si>
  <si>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</si>
  <si>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</si>
  <si>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</si>
  <si>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</si>
  <si>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</si>
  <si>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</si>
  <si>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</si>
  <si>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</si>
  <si>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</si>
  <si>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</si>
  <si>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</si>
  <si>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</si>
  <si>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</si>
  <si>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</si>
  <si>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</si>
  <si>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</si>
  <si>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</si>
  <si>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</si>
  <si>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</si>
  <si>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</si>
  <si>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</si>
  <si>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</si>
  <si>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</si>
  <si>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</si>
  <si>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</si>
  <si>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</si>
  <si>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</si>
  <si>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</si>
  <si>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</si>
  <si>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</si>
  <si>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</si>
  <si>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</si>
  <si>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</si>
  <si>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</si>
  <si>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</si>
  <si>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</si>
  <si>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</si>
  <si>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</si>
  <si>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</si>
  <si>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</si>
  <si>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</si>
  <si>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</si>
  <si>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</si>
  <si>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</si>
  <si>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</si>
  <si>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</si>
  <si>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</si>
  <si>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</si>
  <si>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</si>
  <si>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</si>
  <si>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</si>
  <si>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</si>
  <si>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</si>
  <si>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</si>
  <si>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</si>
  <si>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</si>
  <si>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</si>
  <si>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</si>
  <si>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</si>
  <si>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</si>
  <si>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</si>
  <si>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</si>
  <si>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</si>
  <si>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</si>
  <si>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</si>
  <si>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</si>
  <si>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</si>
  <si>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</si>
  <si>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</si>
  <si>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</si>
  <si>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</si>
  <si>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</si>
  <si>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</si>
  <si>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</si>
  <si>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</si>
  <si>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</si>
  <si>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</si>
  <si>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</si>
  <si>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</si>
  <si>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</si>
  <si>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</si>
  <si>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</si>
  <si>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</si>
  <si>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</si>
  <si>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</si>
  <si>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</si>
  <si>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</si>
  <si>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</si>
  <si>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</si>
  <si>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</si>
  <si>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</si>
  <si>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</si>
  <si>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</si>
  <si>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</si>
  <si>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</si>
  <si>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</si>
  <si>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</si>
  <si>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</si>
  <si>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</si>
  <si>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</si>
  <si>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</si>
  <si>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</si>
  <si>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</si>
  <si>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</si>
  <si>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</si>
  <si>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</si>
  <si>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</si>
  <si>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</si>
  <si>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</si>
  <si>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</si>
  <si>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</si>
  <si>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</si>
  <si>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</si>
  <si>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</si>
  <si>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</si>
  <si>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</si>
  <si>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</si>
  <si>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</si>
  <si>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</si>
  <si>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</si>
  <si>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</si>
  <si>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</si>
  <si>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</si>
  <si>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</si>
  <si>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</si>
  <si>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</si>
  <si>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</si>
  <si>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</si>
  <si>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</si>
  <si>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</si>
  <si>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</si>
  <si>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</si>
  <si>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</si>
  <si>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</si>
  <si>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</si>
  <si>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</si>
  <si>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</si>
  <si>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</si>
  <si>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</si>
  <si>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</si>
  <si>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</si>
  <si>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</si>
  <si>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</si>
  <si>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</si>
  <si>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</si>
  <si>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</si>
  <si>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</si>
  <si>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</si>
  <si>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</si>
  <si>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</si>
  <si>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</si>
  <si>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</si>
  <si>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</si>
  <si>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</si>
  <si>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</si>
  <si>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</si>
  <si>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</si>
  <si>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</si>
  <si>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</si>
  <si>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</si>
  <si>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</si>
  <si>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</si>
  <si>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</si>
  <si>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</si>
  <si>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</si>
  <si>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</si>
  <si>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</si>
  <si>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</si>
  <si>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</si>
  <si>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</si>
  <si>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</si>
  <si>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</si>
  <si>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</si>
  <si>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</si>
  <si>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</si>
  <si>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</si>
  <si>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</si>
  <si>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</si>
  <si>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</si>
  <si>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</si>
  <si>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</si>
  <si>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</si>
  <si>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</si>
  <si>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</si>
  <si>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</si>
  <si>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</si>
  <si>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</si>
  <si>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</si>
  <si>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</si>
  <si>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</si>
  <si>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</si>
  <si>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</si>
  <si>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</si>
  <si>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</si>
  <si>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</si>
  <si>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</si>
  <si>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</si>
  <si>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</si>
  <si>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</si>
  <si>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</si>
  <si>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</si>
  <si>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</si>
  <si>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</si>
  <si>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</si>
  <si>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</si>
  <si>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</si>
  <si>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</si>
  <si>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</si>
  <si>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</si>
  <si>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</si>
  <si>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</si>
  <si>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</si>
  <si>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</si>
  <si>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</si>
  <si>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</si>
  <si>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</si>
  <si>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</si>
  <si>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</si>
  <si>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</si>
  <si>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</si>
  <si>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</si>
  <si>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</si>
  <si>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</si>
  <si>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</si>
  <si>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</si>
  <si>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</si>
  <si>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</si>
  <si>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</si>
  <si>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</si>
  <si>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</si>
  <si>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</si>
  <si>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</si>
  <si>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</si>
  <si>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</si>
  <si>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</si>
  <si>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</si>
  <si>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</si>
  <si>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</si>
  <si>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</si>
  <si>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</si>
  <si>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</si>
  <si>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</si>
  <si>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</si>
  <si>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</si>
  <si>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</si>
  <si>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</si>
  <si>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</si>
  <si>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</si>
  <si>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</si>
  <si>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</si>
  <si>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</si>
  <si>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</si>
  <si>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</si>
  <si>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</si>
  <si>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</si>
  <si>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</si>
  <si>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</si>
  <si>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</si>
  <si>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</si>
  <si>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</si>
  <si>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</si>
  <si>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</si>
  <si>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</si>
  <si>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</si>
  <si>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</si>
  <si>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</si>
  <si>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</si>
  <si>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</si>
  <si>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</si>
  <si>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</si>
  <si>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</si>
  <si>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</si>
  <si>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</si>
  <si>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</si>
  <si>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</si>
  <si>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</si>
  <si>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</si>
  <si>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</si>
  <si>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</si>
  <si>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</si>
  <si>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</si>
  <si>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</si>
  <si>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</si>
  <si>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</si>
  <si>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</si>
  <si>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</si>
  <si>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</si>
  <si>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</si>
  <si>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</si>
  <si>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</si>
  <si>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</si>
  <si>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</si>
  <si>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</si>
  <si>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</si>
  <si>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</si>
  <si>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</si>
  <si>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</si>
  <si>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</si>
  <si>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</si>
  <si>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</si>
  <si>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</si>
  <si>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</si>
  <si>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</si>
  <si>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</si>
  <si>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</si>
  <si>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</si>
  <si>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</si>
  <si>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</si>
  <si>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</si>
  <si>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</si>
  <si>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</si>
  <si>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</si>
  <si>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</si>
  <si>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</si>
  <si>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</si>
  <si>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</si>
  <si>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</si>
  <si>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</si>
  <si>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</si>
  <si>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</si>
  <si>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</si>
  <si>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</si>
  <si>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</si>
  <si>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</si>
  <si>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</si>
  <si>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</si>
  <si>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</si>
  <si>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</si>
  <si>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</si>
  <si>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</si>
  <si>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</si>
  <si>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</si>
  <si>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</si>
  <si>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</si>
  <si>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</si>
  <si>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</si>
  <si>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</si>
  <si>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</si>
  <si>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</si>
  <si>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</si>
  <si>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</si>
  <si>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</si>
  <si>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</si>
  <si>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</si>
  <si>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</si>
  <si>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</si>
  <si>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</si>
  <si>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</si>
  <si>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</si>
  <si>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</si>
  <si>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</si>
  <si>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</si>
  <si>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</si>
  <si>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</si>
  <si>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</si>
  <si>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</si>
  <si>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</si>
  <si>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</si>
  <si>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</si>
  <si>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</si>
  <si>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</si>
  <si>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</si>
  <si>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</si>
  <si>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</si>
  <si>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</si>
  <si>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</si>
  <si>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</si>
  <si>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</si>
  <si>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</si>
  <si>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</si>
  <si>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</si>
  <si>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</si>
  <si>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</si>
  <si>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</si>
  <si>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</si>
  <si>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</si>
  <si>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</si>
  <si>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</si>
  <si>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</si>
  <si>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</si>
  <si>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</si>
  <si>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</si>
  <si>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</si>
  <si>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</si>
  <si>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</si>
  <si>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</si>
  <si>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</si>
  <si>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</si>
  <si>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</si>
  <si>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</si>
  <si>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</si>
  <si>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</si>
  <si>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</si>
  <si>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</si>
  <si>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</si>
  <si>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</si>
  <si>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</si>
  <si>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</si>
  <si>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</si>
  <si>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</si>
  <si>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</si>
  <si>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</si>
  <si>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</si>
  <si>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</si>
  <si>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</si>
  <si>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</si>
  <si>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</si>
  <si>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</si>
  <si>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</si>
  <si>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</si>
  <si>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</si>
  <si>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</si>
  <si>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</si>
  <si>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</si>
  <si>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</si>
  <si>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</si>
  <si>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</si>
  <si>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</si>
  <si>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</si>
  <si>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</si>
  <si>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</si>
  <si>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</si>
  <si>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</si>
  <si>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</si>
  <si>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</si>
  <si>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</si>
  <si>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</si>
  <si>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</si>
  <si>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</si>
  <si>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</si>
  <si>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</si>
  <si>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</si>
  <si>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</si>
  <si>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</si>
  <si>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</si>
  <si>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</si>
  <si>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</si>
  <si>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</si>
  <si>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</si>
  <si>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</si>
  <si>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</si>
  <si>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</si>
  <si>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</si>
  <si>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</si>
  <si>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</si>
  <si>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</si>
  <si>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</si>
  <si>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</si>
  <si>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</si>
  <si>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</si>
  <si>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</si>
  <si>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</si>
  <si>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</si>
  <si>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</si>
  <si>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</si>
  <si>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</si>
  <si>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</si>
  <si>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</si>
  <si>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</si>
  <si>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</si>
  <si>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</si>
  <si>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</si>
  <si>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</si>
  <si>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</si>
  <si>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</si>
  <si>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</si>
  <si>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</si>
  <si>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</si>
  <si>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</si>
  <si>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</si>
  <si>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</si>
  <si>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</si>
  <si>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</si>
  <si>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</si>
  <si>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</si>
  <si>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</si>
  <si>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</si>
  <si>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</si>
  <si>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</si>
  <si>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</si>
  <si>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</si>
  <si>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</si>
  <si>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</si>
  <si>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</si>
  <si>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</si>
  <si>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</si>
  <si>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</si>
  <si>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</si>
  <si>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</si>
  <si>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</si>
  <si>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</si>
  <si>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</si>
  <si>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</si>
  <si>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</si>
  <si>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</si>
  <si>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</si>
  <si>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</si>
  <si>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</si>
  <si>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</si>
  <si>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</si>
  <si>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</si>
  <si>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</si>
  <si>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</si>
  <si>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</si>
  <si>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</si>
  <si>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</si>
  <si>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</si>
  <si>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</si>
  <si>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</si>
  <si>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</si>
  <si>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</si>
  <si>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</si>
  <si>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</si>
  <si>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</si>
  <si>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</si>
  <si>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</si>
  <si>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</si>
  <si>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</si>
  <si>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</si>
  <si>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</si>
  <si>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</si>
  <si>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</si>
  <si>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</si>
  <si>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</si>
  <si>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</si>
  <si>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</si>
  <si>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</si>
  <si>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</si>
  <si>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</si>
  <si>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</si>
  <si>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</si>
  <si>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</si>
  <si>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</si>
  <si>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</si>
  <si>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</si>
  <si>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</si>
  <si>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</si>
  <si>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</si>
  <si>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</si>
  <si>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</si>
  <si>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</si>
  <si>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</si>
  <si>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</si>
  <si>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</si>
  <si>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</si>
  <si>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</si>
  <si>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</si>
  <si>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</si>
  <si>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</si>
  <si>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</si>
  <si>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</si>
  <si>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</si>
  <si>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</si>
  <si>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</si>
  <si>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</si>
  <si>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</si>
  <si>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</si>
  <si>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</si>
  <si>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</si>
  <si>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</si>
  <si>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</si>
  <si>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</si>
  <si>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</si>
  <si>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</si>
  <si>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</si>
  <si>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</si>
  <si>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</si>
  <si>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</si>
  <si>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</si>
  <si>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</si>
  <si>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</si>
  <si>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</si>
  <si>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</si>
  <si>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</si>
  <si>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</si>
  <si>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</si>
  <si>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</si>
  <si>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</si>
  <si>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</si>
  <si>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</si>
  <si>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</si>
  <si>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</si>
  <si>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</si>
  <si>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</si>
  <si>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</si>
  <si>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</si>
  <si>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</si>
  <si>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</si>
  <si>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</si>
  <si>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</si>
  <si>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</si>
  <si>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</si>
  <si>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</si>
  <si>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</si>
  <si>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</si>
  <si>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</si>
  <si>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</si>
  <si>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</si>
  <si>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</si>
  <si>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</si>
  <si>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</si>
  <si>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</si>
  <si>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</si>
  <si>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</si>
  <si>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</si>
  <si>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</si>
  <si>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</si>
  <si>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</si>
  <si>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</si>
  <si>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</si>
  <si>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</si>
  <si>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</si>
  <si>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</si>
  <si>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</si>
  <si>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</si>
  <si>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</si>
  <si>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</si>
  <si>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</si>
  <si>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</si>
  <si>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</si>
  <si>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</si>
  <si>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</si>
  <si>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</si>
  <si>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</si>
  <si>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</si>
  <si>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</si>
  <si>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</si>
  <si>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</si>
  <si>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</si>
  <si>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</si>
  <si>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</si>
  <si>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</si>
  <si>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</si>
  <si>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</si>
  <si>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</si>
  <si>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</si>
  <si>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</si>
  <si>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</si>
  <si>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</si>
  <si>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</si>
  <si>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</si>
  <si>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</si>
  <si>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</si>
  <si>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</si>
  <si>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</si>
  <si>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</si>
  <si>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</si>
  <si>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</si>
  <si>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</si>
  <si>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</si>
  <si>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</si>
  <si>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</si>
  <si>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</si>
  <si>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</si>
  <si>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</si>
  <si>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</si>
  <si>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</si>
  <si>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</si>
  <si>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</si>
  <si>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</si>
  <si>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</si>
  <si>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</si>
  <si>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</si>
  <si>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</si>
  <si>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</si>
  <si>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</si>
  <si>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</si>
  <si>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</si>
  <si>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</si>
  <si>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</si>
  <si>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</si>
  <si>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</si>
  <si>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</si>
  <si>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</si>
  <si>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</si>
  <si>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</si>
  <si>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</si>
  <si>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</si>
  <si>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</si>
  <si>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</si>
  <si>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</si>
  <si>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</si>
  <si>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</si>
  <si>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</si>
  <si>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</si>
  <si>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</si>
  <si>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</si>
  <si>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</si>
  <si>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</si>
  <si>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</si>
  <si>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</si>
  <si>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</si>
  <si>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</si>
  <si>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</si>
  <si>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</si>
  <si>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</si>
  <si>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</si>
  <si>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</si>
  <si>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</si>
  <si>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</si>
  <si>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</si>
  <si>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</si>
  <si>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</si>
  <si>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</si>
  <si>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</si>
  <si>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</si>
  <si>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</si>
  <si>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</si>
  <si>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</si>
  <si>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</si>
  <si>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</si>
  <si>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</si>
  <si>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</si>
  <si>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</si>
  <si>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</si>
  <si>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</si>
  <si>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</si>
  <si>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</si>
  <si>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</si>
  <si>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</si>
  <si>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</si>
  <si>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</si>
  <si>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</si>
  <si>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</si>
  <si>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</si>
  <si>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</si>
  <si>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</si>
  <si>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</si>
  <si>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</si>
  <si>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</si>
  <si>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</si>
  <si>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</si>
  <si>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</si>
  <si>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</si>
  <si>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</si>
  <si>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</si>
  <si>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</si>
  <si>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</si>
  <si>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</si>
  <si>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</si>
  <si>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</si>
  <si>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</si>
  <si>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</si>
  <si>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</si>
  <si>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</si>
  <si>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</si>
  <si>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</si>
  <si>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</si>
  <si>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</si>
  <si>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</si>
  <si>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</si>
  <si>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</si>
  <si>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</si>
  <si>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</si>
  <si>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</si>
  <si>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</si>
  <si>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</si>
  <si>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</si>
  <si>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</si>
  <si>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</si>
  <si>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</si>
  <si>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</si>
  <si>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</si>
  <si>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</si>
  <si>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</si>
  <si>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</si>
  <si>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</si>
  <si>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</si>
  <si>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</si>
  <si>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</si>
  <si>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</si>
  <si>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</si>
  <si>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</si>
  <si>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</si>
  <si>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</si>
  <si>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</si>
  <si>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</si>
  <si>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</si>
  <si>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</si>
  <si>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</si>
  <si>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</si>
  <si>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</si>
  <si>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</si>
  <si>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</si>
  <si>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</si>
  <si>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</si>
  <si>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</si>
  <si>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</si>
  <si>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</si>
  <si>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</si>
  <si>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</si>
  <si>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</si>
  <si>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</si>
  <si>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</si>
  <si>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</si>
  <si>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</si>
  <si>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</si>
  <si>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</si>
  <si>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</si>
  <si>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</si>
  <si>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</si>
  <si>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</si>
  <si>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</si>
  <si>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</si>
  <si>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</si>
  <si>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</si>
  <si>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</si>
  <si>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</si>
  <si>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</si>
  <si>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</si>
  <si>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</si>
  <si>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</si>
  <si>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</si>
  <si>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</si>
  <si>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</si>
  <si>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</si>
  <si>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</si>
  <si>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</si>
  <si>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</si>
  <si>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</si>
  <si>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</si>
  <si>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</si>
  <si>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</si>
  <si>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</si>
  <si>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</si>
  <si>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</si>
  <si>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</si>
  <si>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</si>
  <si>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</si>
  <si>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</si>
  <si>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</si>
  <si>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</si>
  <si>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</si>
  <si>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</si>
  <si>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</si>
  <si>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</si>
  <si>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</si>
  <si>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</si>
  <si>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</si>
  <si>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</si>
  <si>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</si>
  <si>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</si>
  <si>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</si>
  <si>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</si>
  <si>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</si>
  <si>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</si>
  <si>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</si>
  <si>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</si>
  <si>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</si>
  <si>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</si>
  <si>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</si>
  <si>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</si>
  <si>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</si>
  <si>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</si>
  <si>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</si>
  <si>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</si>
  <si>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</si>
  <si>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</si>
  <si>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</si>
  <si>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</si>
  <si>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</si>
  <si>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</si>
  <si>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</si>
  <si>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</si>
  <si>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</si>
  <si>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</si>
  <si>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</si>
  <si>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</si>
  <si>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</si>
  <si>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</si>
  <si>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</si>
  <si>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</si>
  <si>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</si>
  <si>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</si>
  <si>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</si>
  <si>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</si>
  <si>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</si>
  <si>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</si>
  <si>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</si>
  <si>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</si>
  <si>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</si>
  <si>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</si>
  <si>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</si>
  <si>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</si>
  <si>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</si>
  <si>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</si>
  <si>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</si>
  <si>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</si>
  <si>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</si>
  <si>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</si>
  <si>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</si>
  <si>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</si>
  <si>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</si>
  <si>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</si>
  <si>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</si>
  <si>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</si>
  <si>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</si>
  <si>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</si>
  <si>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</si>
  <si>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</si>
  <si>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</si>
  <si>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</si>
  <si>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</si>
  <si>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</si>
  <si>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</si>
  <si>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</si>
  <si>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</si>
  <si>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</si>
  <si>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</si>
  <si>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</si>
  <si>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</si>
  <si>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</si>
  <si>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</si>
  <si>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</si>
  <si>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</si>
  <si>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</si>
  <si>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</si>
  <si>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</si>
  <si>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</si>
  <si>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</si>
  <si>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</si>
  <si>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</si>
  <si>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</si>
  <si>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</si>
  <si>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</si>
  <si>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</si>
  <si>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</si>
  <si>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</si>
  <si>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</si>
  <si>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</si>
  <si>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</si>
  <si>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</si>
  <si>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</si>
  <si>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</si>
  <si>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</si>
  <si>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</si>
  <si>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</si>
  <si>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</si>
  <si>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</si>
  <si>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</si>
  <si>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</si>
  <si>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</si>
  <si>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</si>
  <si>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</si>
  <si>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</si>
  <si>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</si>
  <si>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</si>
  <si>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</si>
  <si>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</si>
  <si>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</si>
  <si>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</si>
  <si>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</si>
  <si>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</si>
  <si>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</si>
  <si>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</si>
  <si>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</si>
  <si>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</si>
  <si>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</si>
  <si>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</si>
  <si>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</si>
  <si>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</si>
  <si>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</si>
  <si>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</si>
  <si>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</si>
  <si>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</si>
  <si>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</si>
  <si>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</si>
  <si>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</si>
  <si>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</si>
  <si>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</si>
  <si>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</si>
  <si>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</si>
  <si>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</si>
  <si>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</si>
  <si>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</si>
  <si>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</si>
  <si>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</si>
  <si>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</si>
  <si>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</si>
  <si>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</si>
  <si>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</si>
  <si>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</si>
  <si>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</si>
  <si>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</si>
  <si>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</si>
  <si>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</si>
  <si>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</si>
  <si>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</si>
  <si>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</si>
  <si>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</si>
  <si>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</si>
  <si>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</si>
  <si>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</si>
  <si>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</si>
  <si>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</si>
  <si>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</si>
  <si>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</si>
  <si>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</si>
  <si>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</si>
  <si>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</si>
  <si>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</si>
  <si>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</si>
  <si>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</si>
  <si>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</si>
  <si>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</si>
  <si>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</si>
  <si>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</si>
  <si>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</si>
  <si>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</si>
  <si>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</si>
  <si>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</si>
  <si>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</si>
  <si>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</si>
  <si>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</si>
  <si>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</si>
  <si>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</si>
  <si>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</si>
  <si>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</si>
  <si>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</si>
  <si>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</si>
  <si>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</si>
  <si>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</si>
  <si>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</si>
  <si>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</si>
  <si>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</si>
  <si>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</si>
  <si>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</si>
  <si>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</si>
  <si>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</si>
  <si>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</si>
  <si>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</si>
  <si>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</si>
  <si>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</si>
  <si>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</si>
  <si>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</si>
  <si>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</si>
  <si>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</si>
  <si>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</si>
  <si>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</si>
  <si>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</si>
  <si>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</si>
  <si>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</si>
  <si>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</si>
  <si>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</si>
  <si>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</si>
  <si>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</si>
  <si>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</si>
  <si>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</si>
  <si>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</si>
  <si>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</si>
  <si>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</si>
  <si>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</si>
  <si>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</si>
  <si>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</si>
  <si>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</si>
  <si>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</si>
  <si>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</si>
  <si>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</si>
  <si>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</si>
  <si>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</si>
  <si>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</si>
  <si>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</si>
  <si>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</si>
  <si>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</si>
  <si>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</si>
  <si>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</si>
  <si>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</si>
  <si>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</si>
  <si>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</si>
  <si>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</si>
  <si>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</si>
  <si>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</si>
  <si>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</si>
  <si>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</si>
  <si>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</si>
  <si>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</si>
  <si>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</si>
  <si>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</si>
  <si>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</si>
  <si>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</si>
  <si>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</si>
  <si>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</si>
  <si>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</si>
  <si>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</si>
  <si>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</si>
  <si>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</si>
  <si>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</si>
  <si>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</si>
  <si>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</si>
  <si>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</si>
  <si>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</si>
  <si>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</si>
  <si>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</si>
  <si>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</si>
  <si>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</si>
  <si>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</si>
  <si>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</si>
  <si>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</si>
  <si>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</si>
  <si>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</si>
  <si>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</si>
  <si>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</si>
  <si>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</si>
  <si>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</si>
  <si>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</si>
  <si>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</si>
  <si>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</si>
  <si>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</si>
  <si>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</si>
  <si>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</si>
  <si>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</si>
  <si>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</si>
  <si>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</si>
  <si>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</si>
  <si>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</si>
  <si>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</si>
  <si>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</si>
  <si>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</si>
  <si>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</si>
  <si>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</si>
  <si>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</si>
  <si>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</si>
  <si>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</si>
  <si>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</si>
  <si>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</si>
  <si>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</si>
  <si>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</si>
  <si>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</si>
  <si>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</si>
  <si>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</si>
  <si>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</si>
  <si>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</si>
  <si>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</si>
  <si>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</si>
  <si>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</si>
  <si>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</si>
  <si>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</si>
  <si>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</si>
  <si>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</si>
  <si>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</si>
  <si>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</si>
  <si>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</si>
  <si>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</si>
  <si>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</si>
  <si>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</si>
  <si>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</si>
  <si>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</si>
  <si>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</si>
  <si>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</si>
  <si>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</si>
  <si>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</si>
  <si>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</si>
  <si>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</si>
  <si>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</si>
  <si>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</si>
  <si>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</si>
  <si>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</si>
  <si>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</si>
  <si>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</si>
  <si>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</si>
  <si>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</si>
  <si>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</si>
  <si>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</si>
  <si>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</si>
  <si>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</si>
  <si>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</si>
  <si>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</si>
  <si>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</si>
  <si>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</si>
  <si>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</si>
  <si>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</si>
  <si>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</si>
  <si>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</si>
  <si>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</si>
  <si>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</si>
  <si>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</si>
  <si>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</si>
  <si>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</si>
  <si>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</si>
  <si>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</si>
  <si>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</si>
  <si>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</si>
  <si>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</si>
  <si>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</si>
  <si>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</si>
  <si>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</si>
  <si>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</si>
  <si>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</si>
  <si>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</si>
  <si>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</si>
  <si>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</si>
  <si>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</si>
  <si>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</si>
  <si>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</si>
  <si>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</si>
  <si>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</si>
  <si>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</si>
  <si>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</si>
  <si>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</si>
  <si>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</si>
  <si>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</si>
  <si>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</si>
  <si>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</si>
  <si>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</si>
  <si>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</si>
  <si>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</si>
  <si>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</si>
  <si>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</si>
  <si>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</si>
  <si>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</si>
  <si>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</si>
  <si>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</si>
  <si>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</si>
  <si>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</si>
  <si>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</si>
  <si>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</si>
  <si>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</si>
  <si>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</si>
  <si>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</si>
  <si>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</si>
  <si>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</si>
  <si>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</si>
  <si>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</si>
  <si>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</si>
  <si>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</si>
  <si>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</si>
  <si>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</si>
  <si>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</si>
  <si>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</si>
  <si>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</si>
  <si>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</si>
  <si>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</si>
  <si>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</si>
  <si>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</si>
  <si>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</si>
  <si>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</si>
  <si>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</si>
  <si>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</si>
  <si>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</si>
  <si>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</si>
  <si>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</si>
  <si>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</si>
  <si>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</si>
  <si>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</si>
  <si>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</si>
  <si>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</si>
  <si>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</si>
  <si>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</si>
  <si>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</si>
  <si>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</si>
  <si>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</si>
  <si>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</si>
  <si>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</si>
  <si>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</si>
  <si>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</si>
  <si>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</si>
  <si>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</si>
  <si>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</si>
  <si>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</si>
  <si>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</si>
  <si>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</si>
  <si>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</si>
  <si>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</si>
  <si>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</si>
  <si>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</si>
  <si>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</si>
  <si>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</si>
  <si>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</si>
  <si>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</si>
  <si>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</si>
  <si>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</si>
  <si>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</si>
  <si>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</si>
  <si>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</si>
  <si>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</si>
  <si>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</si>
  <si>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</si>
  <si>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</si>
  <si>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</si>
  <si>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</si>
  <si>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</si>
  <si>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</si>
  <si>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</si>
  <si>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</si>
  <si>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</si>
  <si>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</si>
  <si>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</si>
  <si>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</si>
  <si>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</si>
  <si>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</si>
  <si>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</si>
  <si>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</si>
  <si>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</si>
  <si>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</si>
  <si>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</si>
  <si>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</si>
  <si>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</si>
  <si>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</si>
  <si>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</si>
  <si>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</si>
  <si>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</si>
  <si>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</si>
  <si>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</si>
  <si>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</si>
  <si>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</si>
  <si>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</si>
  <si>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</si>
  <si>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</si>
  <si>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</si>
  <si>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</si>
  <si>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</si>
  <si>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</si>
  <si>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</si>
  <si>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</si>
  <si>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</si>
  <si>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</si>
  <si>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</si>
  <si>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</si>
  <si>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</si>
  <si>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</si>
  <si>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</si>
  <si>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</si>
  <si>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</si>
  <si>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</si>
  <si>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</si>
  <si>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</si>
  <si>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</si>
  <si>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</si>
  <si>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</si>
  <si>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</si>
  <si>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</si>
  <si>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</si>
  <si>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</si>
  <si>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</si>
  <si>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</si>
  <si>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</si>
  <si>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</si>
  <si>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</si>
  <si>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</si>
  <si>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</si>
  <si>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</si>
  <si>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</si>
  <si>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</si>
  <si>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</si>
  <si>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</si>
  <si>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</si>
  <si>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</si>
  <si>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</si>
  <si>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</si>
  <si>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</si>
  <si>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</si>
  <si>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</si>
  <si>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</si>
  <si>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</si>
  <si>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</si>
  <si>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</si>
  <si>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</si>
  <si>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</si>
  <si>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</si>
  <si>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</si>
  <si>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</si>
  <si>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</si>
  <si>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</si>
  <si>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</si>
  <si>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</si>
  <si>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</si>
  <si>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</si>
  <si>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</si>
  <si>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</si>
  <si>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</si>
  <si>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</si>
  <si>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</si>
  <si>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</si>
  <si>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</si>
  <si>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</si>
  <si>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</si>
  <si>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</si>
  <si>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</si>
  <si>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</si>
  <si>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</si>
  <si>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</si>
  <si>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</si>
  <si>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</si>
  <si>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</si>
  <si>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</si>
  <si>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</si>
  <si>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</si>
  <si>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</si>
  <si>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</si>
  <si>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</si>
  <si>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</si>
  <si>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</si>
  <si>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</si>
  <si>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</si>
  <si>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</si>
  <si>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</si>
  <si>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</si>
  <si>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</si>
  <si>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</si>
  <si>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</si>
  <si>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</si>
  <si>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</si>
  <si>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</si>
  <si>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</si>
  <si>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</si>
  <si>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</si>
  <si>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</si>
  <si>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</si>
  <si>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</si>
  <si>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</si>
  <si>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</si>
  <si>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</si>
  <si>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</si>
  <si>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</si>
  <si>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</si>
  <si>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</si>
  <si>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</si>
  <si>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</si>
  <si>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</si>
  <si>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</si>
  <si>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</si>
  <si>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</si>
  <si>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</si>
  <si>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</si>
  <si>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</si>
  <si>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</si>
  <si>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</si>
  <si>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</si>
  <si>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</si>
  <si>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</si>
  <si>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</si>
  <si>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</si>
  <si>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</si>
  <si>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</si>
  <si>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</si>
  <si>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</si>
  <si>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</si>
  <si>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</si>
  <si>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</si>
  <si>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</si>
  <si>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</si>
  <si>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</si>
  <si>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</si>
  <si>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</si>
  <si>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</si>
  <si>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</si>
  <si>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</si>
  <si>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</si>
  <si>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</si>
  <si>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</si>
  <si>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</si>
  <si>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</si>
  <si>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</si>
  <si>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</si>
  <si>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</si>
  <si>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</si>
  <si>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</si>
  <si>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</si>
  <si>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</si>
  <si>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</si>
  <si>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</si>
  <si>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</si>
  <si>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</si>
  <si>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</si>
  <si>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</si>
  <si>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</si>
  <si>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</si>
  <si>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</si>
  <si>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</si>
  <si>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</si>
  <si>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</si>
  <si>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</si>
  <si>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</si>
  <si>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</si>
  <si>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</si>
  <si>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</si>
  <si>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</si>
  <si>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</si>
  <si>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</si>
  <si>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</si>
  <si>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</si>
  <si>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</si>
  <si>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</si>
  <si>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</si>
  <si>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</si>
  <si>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</si>
  <si>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</si>
  <si>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</si>
  <si>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</si>
  <si>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</si>
  <si>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</si>
  <si>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</si>
  <si>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</si>
  <si>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</si>
  <si>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</si>
  <si>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</si>
  <si>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</si>
  <si>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</si>
  <si>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</si>
  <si>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</si>
  <si>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</si>
  <si>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</si>
  <si>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</si>
  <si>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</si>
  <si>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</si>
  <si>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</si>
  <si>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</si>
  <si>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</si>
  <si>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</si>
  <si>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</si>
  <si>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</si>
  <si>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</si>
  <si>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</si>
  <si>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</si>
  <si>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</si>
  <si>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</si>
  <si>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</si>
  <si>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</si>
  <si>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</si>
  <si>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</si>
  <si>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</si>
  <si>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</si>
  <si>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</si>
  <si>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</si>
  <si>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</si>
  <si>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</si>
  <si>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</si>
  <si>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</si>
  <si>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</si>
  <si>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</si>
  <si>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</si>
  <si>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</si>
  <si>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</si>
  <si>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</si>
  <si>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</si>
  <si>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</si>
  <si>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</si>
  <si>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</si>
  <si>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</si>
  <si>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</si>
  <si>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</si>
  <si>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</si>
  <si>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</si>
  <si>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</si>
  <si>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</si>
  <si>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</si>
  <si>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</si>
  <si>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</si>
  <si>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</si>
  <si>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</si>
  <si>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</si>
  <si>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</si>
  <si>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</si>
  <si>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</si>
  <si>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</si>
  <si>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</si>
  <si>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</si>
  <si>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</si>
  <si>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</si>
  <si>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</si>
  <si>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</si>
  <si>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</si>
  <si>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</si>
  <si>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</si>
  <si>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</si>
  <si>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</si>
  <si>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</si>
  <si>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</si>
  <si>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</si>
  <si>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</si>
  <si>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</si>
  <si>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</si>
  <si>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</si>
  <si>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</si>
  <si>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</si>
  <si>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</si>
  <si>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</si>
  <si>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</si>
  <si>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</si>
  <si>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</si>
  <si>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</si>
  <si>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</si>
  <si>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</si>
  <si>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</si>
  <si>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</si>
  <si>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</si>
  <si>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</si>
  <si>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</si>
  <si>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</si>
  <si>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</si>
  <si>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</si>
  <si>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</si>
  <si>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</si>
  <si>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</si>
  <si>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</si>
  <si>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</si>
  <si>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</si>
  <si>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</si>
  <si>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</si>
  <si>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</si>
  <si>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</si>
  <si>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</si>
  <si>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</si>
  <si>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</si>
  <si>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</si>
  <si>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</si>
  <si>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</si>
  <si>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</si>
  <si>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</si>
  <si>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</si>
  <si>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</si>
  <si>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</si>
  <si>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</si>
  <si>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</si>
  <si>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</si>
  <si>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</si>
  <si>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</si>
  <si>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</si>
  <si>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</si>
  <si>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</si>
  <si>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</si>
  <si>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</si>
  <si>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</si>
  <si>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</si>
  <si>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</si>
  <si>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</si>
  <si>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</si>
  <si>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</si>
  <si>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</si>
  <si>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</si>
  <si>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</si>
  <si>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</si>
  <si>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</si>
  <si>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</si>
  <si>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</si>
  <si>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</si>
  <si>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</si>
  <si>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</si>
  <si>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</si>
  <si>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</si>
  <si>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</si>
  <si>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</si>
  <si>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</si>
  <si>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</si>
  <si>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</si>
  <si>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</si>
  <si>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</si>
  <si>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</si>
  <si>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</si>
  <si>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</si>
  <si>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</si>
  <si>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</si>
  <si>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</si>
  <si>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</si>
  <si>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</si>
  <si>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</si>
  <si>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</si>
  <si>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</si>
  <si>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</si>
  <si>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</si>
  <si>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</si>
  <si>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</si>
  <si>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</si>
  <si>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</si>
  <si>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</si>
  <si>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</si>
  <si>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</si>
  <si>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</si>
  <si>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</si>
  <si>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</si>
  <si>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</si>
  <si>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</si>
  <si>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</si>
  <si>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</si>
  <si>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</si>
  <si>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</si>
  <si>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</si>
  <si>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</si>
  <si>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</si>
  <si>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</si>
  <si>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</si>
  <si>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</si>
  <si>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</si>
  <si>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</si>
  <si>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</si>
  <si>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</si>
  <si>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</si>
  <si>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</si>
  <si>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</si>
  <si>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</si>
  <si>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</si>
  <si>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</si>
  <si>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</si>
  <si>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</si>
  <si>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</si>
  <si>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</si>
  <si>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</si>
  <si>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</si>
  <si>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</si>
  <si>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</si>
  <si>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</si>
  <si>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</si>
  <si>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</si>
  <si>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</si>
  <si>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</si>
  <si>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</si>
  <si>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</si>
  <si>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</si>
  <si>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</si>
  <si>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</si>
  <si>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</si>
  <si>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</si>
  <si>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</si>
  <si>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</si>
  <si>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</si>
  <si>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</si>
  <si>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</si>
  <si>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</si>
  <si>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</si>
  <si>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</si>
  <si>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</si>
  <si>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</si>
  <si>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</si>
  <si>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</si>
  <si>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</si>
  <si>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</si>
  <si>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</si>
  <si>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</si>
  <si>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</si>
  <si>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</si>
  <si>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</si>
  <si>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</si>
  <si>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</si>
  <si>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</si>
  <si>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</si>
  <si>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</si>
  <si>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</si>
  <si>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</si>
  <si>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</si>
  <si>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</si>
  <si>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</si>
  <si>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</si>
  <si>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</si>
  <si>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</si>
  <si>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</si>
  <si>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</si>
  <si>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</si>
  <si>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</si>
  <si>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</si>
  <si>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</si>
  <si>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</si>
  <si>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</si>
  <si>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</si>
  <si>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</si>
  <si>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</si>
  <si>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</si>
  <si>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</si>
  <si>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</si>
  <si>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</si>
  <si>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</si>
  <si>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</si>
  <si>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</si>
  <si>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</si>
  <si>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</si>
  <si>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</si>
  <si>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</si>
  <si>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</si>
  <si>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</si>
  <si>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</si>
  <si>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</si>
  <si>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</si>
  <si>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</si>
  <si>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</si>
  <si>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</si>
  <si>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</si>
  <si>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</si>
  <si>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</si>
  <si>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</si>
  <si>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</si>
  <si>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</si>
  <si>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</si>
  <si>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</si>
  <si>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</si>
  <si>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</si>
  <si>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</si>
  <si>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</si>
  <si>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</si>
  <si>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</si>
  <si>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</si>
  <si>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</si>
  <si>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</si>
  <si>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</si>
  <si>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</si>
  <si>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</si>
  <si>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</si>
  <si>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</si>
  <si>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</si>
  <si>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</si>
  <si>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</si>
  <si>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</si>
  <si>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</si>
  <si>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</si>
  <si>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</si>
  <si>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</si>
  <si>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</si>
  <si>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</si>
  <si>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</si>
  <si>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</si>
  <si>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</si>
  <si>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</si>
  <si>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</si>
  <si>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</si>
  <si>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</si>
  <si>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</si>
  <si>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</si>
  <si>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</si>
  <si>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</si>
  <si>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</si>
  <si>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</si>
  <si>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</si>
  <si>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</si>
  <si>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</si>
  <si>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</si>
  <si>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</si>
  <si>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</si>
  <si>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</si>
  <si>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</si>
  <si>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</si>
  <si>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</si>
  <si>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</si>
  <si>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</si>
  <si>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</si>
  <si>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</si>
  <si>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</si>
  <si>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</si>
  <si>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</si>
  <si>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</si>
  <si>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</si>
  <si>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</si>
  <si>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</si>
  <si>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</si>
  <si>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</si>
  <si>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</si>
  <si>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</si>
  <si>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</si>
  <si>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</si>
  <si>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</si>
  <si>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</si>
  <si>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</si>
  <si>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</si>
  <si>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</si>
  <si>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</si>
  <si>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</si>
  <si>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</si>
  <si>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</si>
  <si>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</si>
  <si>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</si>
  <si>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</si>
  <si>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</si>
  <si>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</si>
  <si>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</si>
  <si>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</si>
  <si>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</si>
  <si>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</si>
  <si>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</si>
  <si>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</si>
  <si>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</si>
  <si>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</si>
  <si>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</si>
  <si>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</si>
  <si>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</si>
  <si>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</si>
  <si>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</si>
  <si>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</si>
  <si>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</si>
  <si>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</si>
  <si>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</si>
  <si>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</si>
  <si>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</si>
  <si>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</si>
  <si>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</si>
  <si>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</si>
  <si>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</si>
  <si>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</si>
  <si>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</si>
  <si>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</si>
  <si>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</si>
  <si>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</si>
  <si>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</si>
  <si>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</si>
  <si>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</si>
  <si>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</si>
  <si>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</si>
  <si>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</si>
  <si>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</si>
  <si>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</si>
  <si>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</si>
  <si>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</si>
  <si>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</si>
  <si>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</si>
  <si>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</si>
  <si>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</si>
  <si>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</si>
  <si>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</si>
  <si>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</si>
  <si>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</si>
  <si>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</si>
  <si>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</si>
  <si>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</si>
  <si>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</si>
  <si>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</si>
  <si>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</si>
  <si>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</si>
  <si>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</si>
  <si>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</si>
  <si>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</si>
  <si>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</si>
  <si>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</si>
  <si>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</si>
  <si>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</si>
  <si>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</si>
  <si>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</si>
  <si>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</si>
  <si>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</si>
  <si>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</si>
  <si>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</si>
  <si>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</si>
  <si>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</si>
  <si>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</si>
  <si>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</si>
  <si>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</si>
  <si>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</si>
  <si>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</si>
  <si>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</si>
  <si>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</si>
  <si>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</si>
  <si>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</si>
  <si>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</si>
  <si>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</si>
  <si>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</si>
  <si>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</si>
  <si>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</si>
  <si>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</si>
  <si>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</si>
  <si>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</si>
  <si>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</si>
  <si>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</si>
  <si>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</si>
  <si>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</si>
  <si>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</si>
  <si>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</si>
  <si>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</si>
  <si>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</si>
  <si>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</si>
  <si>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</si>
  <si>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</si>
  <si>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</si>
  <si>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</si>
  <si>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</si>
  <si>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</si>
  <si>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</si>
  <si>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</si>
  <si>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</si>
  <si>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</si>
  <si>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</si>
  <si>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</si>
  <si>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</si>
  <si>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</si>
  <si>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</si>
  <si>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</si>
  <si>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</si>
  <si>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</si>
  <si>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</si>
  <si>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</si>
  <si>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</si>
  <si>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</si>
  <si>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</si>
  <si>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</si>
  <si>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</si>
  <si>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</si>
  <si>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</si>
  <si>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</si>
  <si>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</si>
  <si>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</si>
  <si>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</si>
  <si>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</si>
  <si>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</si>
  <si>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</si>
  <si>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</si>
  <si>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</si>
  <si>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</si>
  <si>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</si>
  <si>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</si>
  <si>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</si>
  <si>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</si>
  <si>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</si>
  <si>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</si>
  <si>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</si>
  <si>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</si>
  <si>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</si>
  <si>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</si>
  <si>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</si>
  <si>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</si>
  <si>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</si>
  <si>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</si>
  <si>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</si>
  <si>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</si>
  <si>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</si>
  <si>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</si>
  <si>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</si>
  <si>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</si>
  <si>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</si>
  <si>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</si>
  <si>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</si>
  <si>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</si>
  <si>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</si>
  <si>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</si>
  <si>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</si>
  <si>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</si>
  <si>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</si>
  <si>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</si>
  <si>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</si>
  <si>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</si>
  <si>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</si>
  <si>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</si>
  <si>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</si>
  <si>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</si>
  <si>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</si>
  <si>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</si>
  <si>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</si>
  <si>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</si>
  <si>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</si>
  <si>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</si>
  <si>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</si>
  <si>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</si>
  <si>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</si>
  <si>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</si>
  <si>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</si>
  <si>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</si>
  <si>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</si>
  <si>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</si>
  <si>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</si>
  <si>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</si>
  <si>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</si>
  <si>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</si>
  <si>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</si>
  <si>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</si>
  <si>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</si>
  <si>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</si>
  <si>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</si>
  <si>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</si>
  <si>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</si>
  <si>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</si>
  <si>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</si>
  <si>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</si>
  <si>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</si>
  <si>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</si>
  <si>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</si>
  <si>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</si>
  <si>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</si>
  <si>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</si>
  <si>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</si>
  <si>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</si>
  <si>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</si>
  <si>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</si>
  <si>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</si>
  <si>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</si>
  <si>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</si>
  <si>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</si>
  <si>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</si>
  <si>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</si>
  <si>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</si>
  <si>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</si>
  <si>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</si>
  <si>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</si>
  <si>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</si>
  <si>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</si>
  <si>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</si>
  <si>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</si>
  <si>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</si>
  <si>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</si>
  <si>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</si>
  <si>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</si>
  <si>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</si>
  <si>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</si>
  <si>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</si>
  <si>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</si>
  <si>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</si>
  <si>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</si>
  <si>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</si>
  <si>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</si>
  <si>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</si>
  <si>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</si>
  <si>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</si>
  <si>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</si>
  <si>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</si>
  <si>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</si>
  <si>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</si>
  <si>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</si>
  <si>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</si>
  <si>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</si>
  <si>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</si>
  <si>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</si>
  <si>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</si>
  <si>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</si>
  <si>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</si>
  <si>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</si>
  <si>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</si>
  <si>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</si>
  <si>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</si>
  <si>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</si>
  <si>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</si>
  <si>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</si>
  <si>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</si>
  <si>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</si>
  <si>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</si>
  <si>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</si>
  <si>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</si>
  <si>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</si>
  <si>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</si>
  <si>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</si>
  <si>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</si>
  <si>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</si>
  <si>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</si>
  <si>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</si>
  <si>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</si>
  <si>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</si>
  <si>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</si>
  <si>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</si>
  <si>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</si>
  <si>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</si>
  <si>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</si>
  <si>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</si>
  <si>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</si>
  <si>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</si>
  <si>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</si>
  <si>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</si>
  <si>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</si>
  <si>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</si>
  <si>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</si>
  <si>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</si>
  <si>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</si>
  <si>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</si>
  <si>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</si>
  <si>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</si>
  <si>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</si>
  <si>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</si>
  <si>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</si>
  <si>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</si>
  <si>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</si>
  <si>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</si>
  <si>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</si>
  <si>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</si>
  <si>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</si>
  <si>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</si>
  <si>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</si>
  <si>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</si>
  <si>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</si>
  <si>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</si>
  <si>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</si>
  <si>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</si>
  <si>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</si>
  <si>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</si>
  <si>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</si>
  <si>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</si>
  <si>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</si>
  <si>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</si>
  <si>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</si>
  <si>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</si>
  <si>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</si>
  <si>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</si>
  <si>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</si>
  <si>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</si>
  <si>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</si>
  <si>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</si>
  <si>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</si>
  <si>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</si>
  <si>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</si>
  <si>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</si>
  <si>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</si>
  <si>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</si>
  <si>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</si>
  <si>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</si>
  <si>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</si>
  <si>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</si>
  <si>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</si>
  <si>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</si>
  <si>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</si>
  <si>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</si>
  <si>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</si>
  <si>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</si>
  <si>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</si>
  <si>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</si>
  <si>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</si>
  <si>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</si>
  <si>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</si>
  <si>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</si>
  <si>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</si>
  <si>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</si>
  <si>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</si>
  <si>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</si>
  <si>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</si>
  <si>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</si>
  <si>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</si>
  <si>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</si>
  <si>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</si>
  <si>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</si>
  <si>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</si>
  <si>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</si>
  <si>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</si>
  <si>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</si>
  <si>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</si>
  <si>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</si>
  <si>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</si>
  <si>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</si>
  <si>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</si>
  <si>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</si>
  <si>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</si>
  <si>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</si>
  <si>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</si>
  <si>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</si>
  <si>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</si>
  <si>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</si>
  <si>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</si>
  <si>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</si>
  <si>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</si>
  <si>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</si>
  <si>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</si>
  <si>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</si>
  <si>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</si>
  <si>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</si>
  <si>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</si>
  <si>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</si>
  <si>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</si>
  <si>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</si>
  <si>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</si>
  <si>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</si>
  <si>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</si>
  <si>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</si>
  <si>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</si>
  <si>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</si>
  <si>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</si>
  <si>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</si>
  <si>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</si>
  <si>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</si>
  <si>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</si>
  <si>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</si>
  <si>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</si>
  <si>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</si>
  <si>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</si>
  <si>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</si>
  <si>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</si>
  <si>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</si>
  <si>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</si>
  <si>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</si>
  <si>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</si>
  <si>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</si>
  <si>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</si>
  <si>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</si>
  <si>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</si>
  <si>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</si>
  <si>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</si>
  <si>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</si>
  <si>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</si>
  <si>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</si>
  <si>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</si>
  <si>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</si>
  <si>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</si>
  <si>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</si>
  <si>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</si>
  <si>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</si>
  <si>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</si>
  <si>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</si>
  <si>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</si>
  <si>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</si>
  <si>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</si>
  <si>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</si>
  <si>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</si>
  <si>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</si>
  <si>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</si>
  <si>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</si>
  <si>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</si>
  <si>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</si>
  <si>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</si>
  <si>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</si>
  <si>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</si>
  <si>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</si>
  <si>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</si>
  <si>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</si>
  <si>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</si>
  <si>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</si>
  <si>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</si>
  <si>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</si>
  <si>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</si>
  <si>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</si>
  <si>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</si>
  <si>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</si>
  <si>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</si>
  <si>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</si>
  <si>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</si>
  <si>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</si>
  <si>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</si>
  <si>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</si>
  <si>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</si>
  <si>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</si>
  <si>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</si>
  <si>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</si>
  <si>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</si>
  <si>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</si>
  <si>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</si>
  <si>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</si>
  <si>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</si>
  <si>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</si>
  <si>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</si>
  <si>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</si>
  <si>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</si>
  <si>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</si>
  <si>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</si>
  <si>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</si>
  <si>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</si>
  <si>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</si>
  <si>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</si>
  <si>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</si>
  <si>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</si>
  <si>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</si>
  <si>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</si>
  <si>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</si>
  <si>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</si>
  <si>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</si>
  <si>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</si>
  <si>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</si>
  <si>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</si>
  <si>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</si>
  <si>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</si>
  <si>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</si>
  <si>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</si>
  <si>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</si>
  <si>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</si>
  <si>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</si>
  <si>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</si>
  <si>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</si>
  <si>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</si>
  <si>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</si>
  <si>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</si>
  <si>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</si>
  <si>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</si>
  <si>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</si>
  <si>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</si>
  <si>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</si>
  <si>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</si>
  <si>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</si>
  <si>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</si>
  <si>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</si>
  <si>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</si>
  <si>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</si>
  <si>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</si>
  <si>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</si>
  <si>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</si>
  <si>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</si>
  <si>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</si>
  <si>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</si>
  <si>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</si>
  <si>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</si>
  <si>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</si>
  <si>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</si>
  <si>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</si>
  <si>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</si>
  <si>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</si>
  <si>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</si>
  <si>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</si>
  <si>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</si>
  <si>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</si>
  <si>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</si>
  <si>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</si>
  <si>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</si>
  <si>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</si>
  <si>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</si>
  <si>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</si>
  <si>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</si>
  <si>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</si>
  <si>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</si>
  <si>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</si>
  <si>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</si>
  <si>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</si>
  <si>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</si>
  <si>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</si>
  <si>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</si>
  <si>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</si>
  <si>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</si>
  <si>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</si>
  <si>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</si>
  <si>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</si>
  <si>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</si>
  <si>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</si>
  <si>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</si>
  <si>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</si>
  <si>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</si>
  <si>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</si>
  <si>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</si>
  <si>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</si>
  <si>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</si>
  <si>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</si>
  <si>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</si>
  <si>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</si>
  <si>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</si>
  <si>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</si>
  <si>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</si>
  <si>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</si>
  <si>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</si>
  <si>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</si>
  <si>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</si>
  <si>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</si>
  <si>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</si>
  <si>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</si>
  <si>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</si>
  <si>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</si>
  <si>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</si>
  <si>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</si>
  <si>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</si>
  <si>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</si>
  <si>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</si>
  <si>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</si>
  <si>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</si>
  <si>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</si>
  <si>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</si>
  <si>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</si>
  <si>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</si>
  <si>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</si>
  <si>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</si>
  <si>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</si>
  <si>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</si>
  <si>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</si>
  <si>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</si>
  <si>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</si>
  <si>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</si>
  <si>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</si>
  <si>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</si>
  <si>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</si>
  <si>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</si>
  <si>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</si>
  <si>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</si>
  <si>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</si>
  <si>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</si>
  <si>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</si>
  <si>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</si>
  <si>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</si>
  <si>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</si>
  <si>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</si>
  <si>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</si>
  <si>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</si>
  <si>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</si>
  <si>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</si>
  <si>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</si>
  <si>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</si>
  <si>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</si>
  <si>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</si>
  <si>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</si>
  <si>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</si>
  <si>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</si>
  <si>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</si>
  <si>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</si>
  <si>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</si>
  <si>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</si>
  <si>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</si>
  <si>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</si>
  <si>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</si>
  <si>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</si>
  <si>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</si>
  <si>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</si>
  <si>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</si>
  <si>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</si>
  <si>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</si>
  <si>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</si>
  <si>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</si>
  <si>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</si>
  <si>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</si>
  <si>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</si>
  <si>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</si>
  <si>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</si>
  <si>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</si>
  <si>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</si>
  <si>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</si>
  <si>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</si>
  <si>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</si>
  <si>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</si>
  <si>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</si>
  <si>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</si>
  <si>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</si>
  <si>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</si>
  <si>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</si>
  <si>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</si>
  <si>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</si>
  <si>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</si>
  <si>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</si>
  <si>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</si>
  <si>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</si>
  <si>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</si>
  <si>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</si>
  <si>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</si>
  <si>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</si>
  <si>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</si>
  <si>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</si>
  <si>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</si>
  <si>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</si>
  <si>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</si>
  <si>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</si>
  <si>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</si>
  <si>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</si>
  <si>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</si>
  <si>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</si>
  <si>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</si>
  <si>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</si>
  <si>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</si>
  <si>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</si>
  <si>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</si>
  <si>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</si>
  <si>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</si>
  <si>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</si>
  <si>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</si>
  <si>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</si>
  <si>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</si>
  <si>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</si>
  <si>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</si>
  <si>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</si>
  <si>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</si>
  <si>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</si>
  <si>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</si>
  <si>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</si>
  <si>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</si>
  <si>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</si>
  <si>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</si>
  <si>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</si>
  <si>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</si>
  <si>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</si>
  <si>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</si>
  <si>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</si>
  <si>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</si>
  <si>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</si>
  <si>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</si>
  <si>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</si>
  <si>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</si>
  <si>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</si>
  <si>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</si>
  <si>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</si>
  <si>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</si>
  <si>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</si>
  <si>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</si>
  <si>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</si>
  <si>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</si>
  <si>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</si>
  <si>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</si>
  <si>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</si>
  <si>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</si>
  <si>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</si>
  <si>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</si>
  <si>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</si>
  <si>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</si>
  <si>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</si>
  <si>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</si>
  <si>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</si>
  <si>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</si>
  <si>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</si>
  <si>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</si>
  <si>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</si>
  <si>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</si>
  <si>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</si>
  <si>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</si>
  <si>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</si>
  <si>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</si>
  <si>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</si>
  <si>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</si>
  <si>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</si>
  <si>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</si>
  <si>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</si>
  <si>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</si>
  <si>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</si>
  <si>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</si>
  <si>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</si>
  <si>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</si>
  <si>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</si>
  <si>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</si>
  <si>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</si>
  <si>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</si>
  <si>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</si>
  <si>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</si>
  <si>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</si>
  <si>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</si>
  <si>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</si>
  <si>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</si>
  <si>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</si>
  <si>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</si>
  <si>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</si>
  <si>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</si>
  <si>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</si>
  <si>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</si>
  <si>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</si>
  <si>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</si>
  <si>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</si>
  <si>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</si>
  <si>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</si>
  <si>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</si>
  <si>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</si>
  <si>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</si>
  <si>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</si>
  <si>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</si>
  <si>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</si>
  <si>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</si>
  <si>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</si>
  <si>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</si>
  <si>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</si>
  <si>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</si>
  <si>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</si>
  <si>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</si>
  <si>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</si>
  <si>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</si>
  <si>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</si>
  <si>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</si>
  <si>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</si>
  <si>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</si>
  <si>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</si>
  <si>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</si>
  <si>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</si>
  <si>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</si>
  <si>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</si>
  <si>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</si>
  <si>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</si>
  <si>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</si>
  <si>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</si>
  <si>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</si>
  <si>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</si>
  <si>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</si>
  <si>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</si>
  <si>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</si>
  <si>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</si>
  <si>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</si>
  <si>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</si>
  <si>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</si>
  <si>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</si>
  <si>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</si>
  <si>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</si>
  <si>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</si>
  <si>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</si>
  <si>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</si>
  <si>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</si>
  <si>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</si>
  <si>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</si>
  <si>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</si>
  <si>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</si>
  <si>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</si>
  <si>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</si>
  <si>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</si>
  <si>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</si>
  <si>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</si>
  <si>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</si>
  <si>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</si>
  <si>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</si>
  <si>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</si>
  <si>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</si>
  <si>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</si>
  <si>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</si>
  <si>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</si>
  <si>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</si>
  <si>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</si>
  <si>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</si>
  <si>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</si>
  <si>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</si>
  <si>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</si>
  <si>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</si>
  <si>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</si>
  <si>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</si>
  <si>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</si>
  <si>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</si>
  <si>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</si>
  <si>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</si>
  <si>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</si>
  <si>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</si>
  <si>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</si>
  <si>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</si>
  <si>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</si>
  <si>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</si>
  <si>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</si>
  <si>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</si>
  <si>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</si>
  <si>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</si>
  <si>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</si>
  <si>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</si>
  <si>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</si>
  <si>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</si>
  <si>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</si>
  <si>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</si>
  <si>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</si>
  <si>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</si>
  <si>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</si>
  <si>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</si>
  <si>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</si>
  <si>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</si>
  <si>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</si>
  <si>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</si>
  <si>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</si>
  <si>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</si>
  <si>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</si>
  <si>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</si>
  <si>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</si>
  <si>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</si>
  <si>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</si>
  <si>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</si>
  <si>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</si>
  <si>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</si>
  <si>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</si>
  <si>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</si>
  <si>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</si>
  <si>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</si>
  <si>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</si>
  <si>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</si>
  <si>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</si>
  <si>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</si>
  <si>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</si>
  <si>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</si>
  <si>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</si>
  <si>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</si>
  <si>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</si>
  <si>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</si>
  <si>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</si>
  <si>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</si>
  <si>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</si>
  <si>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</si>
  <si>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</si>
  <si>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</si>
  <si>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</si>
  <si>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</si>
  <si>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</si>
  <si>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</si>
  <si>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</si>
  <si>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</si>
  <si>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</si>
  <si>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</si>
  <si>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</si>
  <si>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</si>
  <si>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</si>
  <si>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</si>
  <si>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</si>
  <si>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</si>
  <si>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</si>
  <si>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</si>
  <si>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</si>
  <si>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</si>
  <si>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</si>
  <si>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</si>
  <si>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</si>
  <si>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</si>
  <si>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</si>
  <si>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</si>
  <si>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</si>
  <si>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</si>
  <si>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</si>
  <si>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</si>
  <si>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</si>
  <si>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</si>
  <si>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</si>
  <si>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</si>
  <si>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</si>
  <si>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</si>
  <si>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</si>
  <si>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</si>
  <si>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</si>
  <si>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</si>
  <si>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</si>
  <si>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</si>
  <si>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</si>
  <si>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</si>
  <si>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</si>
  <si>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</si>
  <si>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</si>
  <si>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</si>
  <si>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</si>
  <si>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</si>
  <si>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</si>
  <si>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</si>
  <si>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</si>
  <si>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</si>
  <si>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</si>
  <si>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</si>
  <si>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</si>
  <si>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</si>
  <si>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</si>
  <si>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</si>
  <si>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</si>
  <si>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</si>
  <si>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</si>
  <si>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</si>
  <si>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</si>
  <si>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</si>
  <si>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</si>
  <si>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</si>
  <si>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</si>
  <si>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</si>
  <si>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</si>
  <si>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</si>
  <si>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</si>
  <si>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</si>
  <si>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</si>
  <si>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</si>
  <si>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</si>
  <si>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</si>
  <si>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</si>
  <si>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</si>
  <si>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</si>
  <si>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</si>
  <si>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</si>
  <si>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</si>
  <si>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</si>
  <si>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</si>
  <si>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</si>
  <si>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</si>
  <si>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</si>
  <si>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</si>
  <si>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</si>
  <si>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</si>
  <si>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</si>
  <si>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</si>
  <si>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</si>
  <si>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</si>
  <si>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</si>
  <si>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</si>
  <si>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</si>
  <si>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</si>
  <si>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</si>
  <si>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</si>
  <si>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</si>
  <si>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</si>
  <si>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</si>
  <si>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</si>
  <si>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</si>
  <si>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</si>
  <si>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</si>
  <si>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</si>
  <si>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</si>
  <si>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</si>
  <si>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</si>
  <si>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</si>
  <si>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</si>
  <si>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</si>
  <si>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</si>
  <si>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</si>
  <si>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</si>
  <si>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</si>
  <si>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</si>
  <si>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</si>
  <si>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</si>
  <si>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</si>
  <si>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</si>
  <si>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</si>
  <si>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</si>
  <si>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</si>
  <si>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</si>
  <si>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</si>
  <si>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</si>
  <si>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</si>
  <si>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</si>
  <si>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</si>
  <si>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</si>
  <si>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</si>
  <si>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</si>
  <si>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</si>
  <si>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</si>
  <si>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</si>
  <si>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</si>
  <si>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</si>
  <si>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</si>
  <si>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</si>
  <si>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</si>
  <si>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</si>
  <si>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</si>
  <si>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</si>
  <si>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</si>
  <si>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</si>
  <si>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</si>
  <si>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</si>
  <si>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</si>
  <si>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</si>
  <si>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</si>
  <si>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</si>
  <si>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</si>
  <si>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</si>
  <si>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</si>
  <si>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</si>
  <si>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</si>
  <si>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</si>
  <si>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</si>
  <si>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</si>
  <si>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</si>
  <si>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</si>
  <si>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</si>
  <si>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</si>
  <si>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</si>
  <si>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</si>
  <si>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</si>
  <si>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</si>
  <si>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</si>
  <si>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</si>
  <si>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</si>
  <si>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</si>
  <si>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</si>
  <si>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</si>
  <si>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</si>
  <si>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</si>
  <si>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</si>
  <si>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</si>
  <si>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</si>
  <si>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</si>
  <si>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</si>
  <si>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</si>
  <si>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</si>
  <si>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</si>
  <si>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</si>
  <si>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</si>
  <si>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</si>
  <si>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</si>
  <si>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</si>
  <si>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</si>
  <si>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</si>
  <si>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</si>
  <si>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</si>
  <si>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</si>
  <si>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</si>
  <si>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</si>
  <si>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</si>
  <si>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</si>
  <si>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</si>
  <si>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</si>
  <si>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</si>
  <si>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</si>
  <si>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</si>
  <si>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</si>
  <si>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</si>
  <si>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</si>
  <si>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</si>
  <si>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</si>
  <si>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</si>
  <si>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</si>
  <si>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</si>
  <si>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</si>
  <si>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</si>
  <si>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</si>
  <si>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</si>
  <si>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</si>
  <si>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</si>
  <si>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</si>
  <si>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</si>
  <si>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</si>
  <si>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</si>
  <si>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</si>
  <si>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</si>
  <si>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</si>
  <si>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</si>
  <si>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</si>
  <si>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</si>
  <si>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</si>
  <si>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</si>
  <si>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</si>
  <si>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</si>
  <si>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</si>
  <si>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</si>
  <si>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</si>
  <si>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</si>
  <si>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</si>
  <si>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</si>
  <si>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</si>
  <si>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</si>
  <si>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</si>
  <si>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</si>
  <si>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</si>
  <si>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</si>
  <si>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</si>
  <si>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</si>
  <si>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</si>
  <si>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</si>
  <si>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</si>
  <si>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</si>
  <si>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</si>
  <si>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</si>
  <si>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</si>
  <si>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</si>
  <si>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</si>
  <si>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</si>
  <si>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</si>
  <si>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</si>
  <si>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</si>
  <si>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</si>
  <si>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</si>
  <si>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</si>
  <si>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</si>
  <si>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</si>
  <si>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</si>
  <si>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</si>
  <si>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</si>
  <si>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</si>
  <si>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</si>
  <si>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</si>
  <si>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</si>
  <si>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</si>
  <si>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</si>
  <si>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</si>
  <si>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</si>
  <si>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</si>
  <si>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</si>
  <si>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</si>
  <si>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</si>
  <si>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</si>
  <si>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</si>
  <si>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</si>
  <si>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</si>
  <si>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</si>
  <si>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</si>
  <si>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</si>
  <si>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</si>
  <si>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</si>
  <si>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</si>
  <si>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</si>
  <si>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</si>
  <si>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</si>
  <si>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</si>
  <si>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</si>
  <si>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</si>
  <si>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</si>
  <si>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</si>
  <si>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</si>
  <si>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</si>
  <si>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</si>
  <si>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</si>
  <si>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</si>
  <si>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</si>
  <si>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</si>
  <si>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</si>
  <si>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</si>
  <si>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</si>
  <si>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</si>
  <si>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</si>
  <si>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</si>
  <si>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</si>
  <si>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</si>
  <si>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</si>
  <si>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</si>
  <si>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</si>
  <si>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</si>
  <si>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</si>
  <si>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</si>
  <si>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</si>
  <si>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</si>
  <si>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</si>
  <si>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</si>
  <si>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</si>
  <si>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</si>
  <si>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</si>
  <si>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</si>
  <si>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</si>
  <si>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</si>
  <si>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</si>
  <si>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</si>
  <si>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</si>
  <si>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</si>
  <si>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</si>
  <si>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</si>
  <si>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</si>
  <si>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</si>
  <si>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</si>
  <si>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</si>
  <si>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</si>
  <si>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</si>
  <si>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</si>
  <si>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</si>
  <si>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</si>
  <si>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</si>
  <si>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</si>
  <si>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</si>
  <si>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</si>
  <si>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</si>
  <si>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</si>
  <si>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</si>
  <si>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</si>
  <si>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</si>
  <si>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</si>
  <si>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</si>
  <si>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</si>
  <si>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</si>
  <si>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</si>
  <si>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</si>
  <si>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</si>
  <si>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</si>
  <si>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</si>
  <si>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</si>
  <si>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</si>
  <si>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</si>
  <si>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</si>
  <si>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</si>
  <si>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</si>
  <si>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</si>
  <si>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</si>
  <si>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</si>
  <si>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</si>
  <si>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</si>
  <si>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</si>
  <si>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</si>
  <si>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</si>
  <si>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</si>
  <si>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</si>
  <si>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</si>
  <si>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</si>
  <si>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</si>
  <si>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</si>
  <si>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</si>
  <si>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</si>
  <si>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</si>
  <si>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</si>
  <si>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</si>
  <si>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</si>
  <si>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</si>
  <si>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</si>
  <si>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</si>
  <si>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</si>
  <si>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</si>
  <si>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</si>
  <si>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</si>
  <si>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</si>
  <si>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</si>
  <si>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</si>
  <si>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</si>
  <si>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</si>
  <si>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</si>
  <si>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</si>
  <si>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</si>
  <si>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</si>
  <si>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</si>
  <si>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</si>
  <si>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</si>
  <si>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</si>
  <si>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</si>
  <si>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</si>
  <si>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</si>
  <si>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</si>
  <si>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</si>
  <si>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</si>
  <si>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</si>
  <si>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</si>
  <si>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</si>
  <si>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</si>
  <si>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</si>
  <si>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</si>
  <si>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</si>
  <si>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</si>
  <si>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</si>
  <si>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</si>
  <si>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</si>
  <si>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</si>
  <si>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</si>
  <si>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</si>
  <si>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</si>
  <si>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</si>
  <si>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</si>
  <si>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</si>
  <si>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</si>
  <si>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</si>
  <si>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</si>
  <si>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</si>
  <si>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</si>
  <si>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</si>
  <si>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</si>
  <si>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</si>
  <si>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</si>
  <si>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</si>
  <si>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</si>
  <si>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</si>
  <si>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</si>
  <si>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</si>
  <si>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</si>
  <si>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</si>
  <si>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</si>
  <si>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</si>
  <si>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</si>
  <si>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</si>
  <si>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</si>
  <si>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</si>
  <si>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</si>
  <si>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</si>
  <si>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</si>
  <si>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</si>
  <si>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</si>
  <si>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</si>
  <si>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</si>
  <si>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</si>
  <si>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</si>
  <si>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</si>
  <si>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</si>
  <si>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</si>
  <si>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</si>
  <si>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</si>
  <si>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</si>
  <si>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</si>
  <si>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</si>
  <si>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</si>
  <si>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</si>
  <si>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</si>
  <si>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</si>
  <si>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</si>
  <si>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</si>
  <si>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</si>
  <si>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</si>
  <si>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</si>
  <si>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</si>
  <si>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</si>
  <si>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</si>
  <si>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</si>
  <si>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</si>
  <si>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</si>
  <si>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</si>
  <si>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</si>
  <si>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</si>
  <si>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</si>
  <si>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</si>
  <si>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</si>
  <si>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</si>
  <si>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</si>
  <si>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</si>
  <si>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</si>
  <si>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</si>
  <si>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</si>
  <si>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</si>
  <si>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</si>
  <si>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</si>
  <si>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</si>
  <si>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</si>
  <si>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</si>
  <si>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</si>
  <si>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</si>
  <si>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</si>
  <si>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</si>
  <si>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</si>
  <si>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</si>
  <si>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</si>
  <si>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</si>
  <si>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</si>
  <si>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</si>
  <si>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</si>
  <si>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</si>
  <si>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</si>
  <si>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</si>
  <si>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</si>
  <si>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</si>
  <si>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</si>
  <si>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</si>
  <si>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</si>
  <si>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</si>
  <si>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</si>
  <si>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</si>
  <si>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</si>
  <si>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</si>
  <si>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</si>
  <si>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</si>
  <si>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</si>
  <si>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</si>
  <si>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</si>
  <si>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</si>
  <si>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</si>
  <si>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</si>
  <si>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</si>
  <si>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</si>
  <si>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</si>
  <si>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</si>
  <si>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</si>
  <si>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</si>
  <si>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</si>
  <si>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</si>
  <si>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</si>
  <si>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</si>
  <si>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</si>
  <si>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</si>
  <si>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</si>
  <si>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</si>
  <si>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</si>
  <si>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</si>
  <si>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</si>
  <si>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</si>
  <si>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</si>
  <si>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</si>
  <si>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</si>
  <si>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</si>
  <si>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</si>
  <si>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</si>
  <si>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</si>
  <si>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</si>
  <si>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</si>
  <si>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</si>
  <si>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</si>
  <si>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</si>
  <si>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</si>
  <si>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</si>
  <si>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</si>
  <si>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</si>
  <si>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</si>
  <si>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</si>
  <si>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</si>
  <si>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</si>
  <si>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</si>
  <si>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</si>
  <si>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</si>
  <si>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</si>
  <si>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</si>
  <si>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</si>
  <si>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</si>
  <si>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</si>
  <si>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</si>
  <si>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</si>
  <si>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</si>
  <si>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</si>
  <si>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</si>
  <si>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</si>
  <si>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</si>
  <si>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</si>
  <si>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</si>
  <si>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</si>
  <si>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</si>
  <si>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</si>
  <si>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</si>
  <si>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</si>
  <si>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</si>
  <si>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</si>
  <si>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</si>
  <si>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</si>
  <si>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</si>
  <si>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</si>
  <si>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</si>
  <si>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</si>
  <si>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</si>
  <si>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</si>
  <si>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</si>
  <si>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</si>
  <si>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</si>
  <si>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</si>
  <si>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</si>
  <si>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</si>
  <si>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</si>
  <si>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</si>
  <si>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</si>
  <si>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</si>
  <si>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</si>
  <si>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</si>
  <si>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</si>
  <si>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</si>
  <si>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</si>
  <si>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</si>
  <si>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</si>
  <si>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</si>
  <si>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</si>
  <si>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</si>
  <si>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</si>
  <si>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</si>
  <si>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</si>
  <si>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</si>
  <si>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</si>
  <si>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</si>
  <si>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</si>
  <si>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</si>
  <si>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</si>
  <si>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</si>
  <si>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</si>
  <si>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</si>
  <si>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</si>
  <si>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</si>
  <si>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</si>
  <si>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</si>
  <si>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</si>
  <si>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</si>
  <si>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</si>
  <si>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</si>
  <si>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</si>
  <si>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</si>
  <si>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</si>
  <si>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</si>
  <si>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</si>
  <si>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</si>
  <si>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</si>
  <si>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</si>
  <si>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</si>
  <si>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</si>
  <si>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</si>
  <si>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</si>
  <si>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</si>
  <si>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</si>
  <si>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</si>
  <si>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</si>
  <si>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</si>
  <si>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</si>
  <si>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</si>
  <si>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</si>
  <si>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</si>
  <si>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</si>
  <si>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</si>
  <si>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</si>
  <si>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</si>
  <si>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</si>
  <si>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</si>
  <si>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</si>
  <si>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</si>
  <si>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</si>
  <si>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</si>
  <si>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</si>
  <si>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</si>
  <si>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</si>
  <si>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</si>
  <si>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</si>
  <si>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</si>
  <si>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</si>
  <si>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</si>
  <si>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</si>
  <si>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</si>
  <si>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</si>
  <si>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</si>
  <si>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</si>
  <si>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</si>
  <si>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</si>
  <si>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</si>
  <si>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</si>
  <si>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</si>
  <si>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</si>
  <si>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</si>
  <si>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</si>
  <si>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</si>
  <si>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</si>
  <si>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</si>
  <si>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</si>
  <si>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</si>
  <si>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</si>
  <si>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</si>
  <si>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</si>
  <si>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</si>
  <si>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</si>
  <si>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</si>
  <si>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</si>
  <si>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</si>
  <si>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</si>
  <si>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</si>
  <si>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</si>
  <si>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</si>
  <si>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</si>
  <si>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</si>
  <si>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</si>
  <si>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</si>
  <si>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</si>
  <si>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</si>
  <si>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</si>
  <si>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</si>
  <si>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</si>
  <si>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</si>
  <si>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</si>
  <si>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</si>
  <si>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</si>
  <si>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</si>
  <si>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</si>
  <si>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</si>
  <si>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</si>
  <si>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</si>
  <si>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</si>
  <si>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</si>
  <si>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</si>
  <si>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</si>
  <si>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</si>
  <si>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</si>
  <si>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</si>
  <si>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</si>
  <si>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</si>
  <si>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</si>
  <si>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</si>
  <si>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</si>
  <si>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</si>
  <si>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</si>
  <si>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</si>
  <si>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</si>
  <si>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</si>
  <si>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</si>
  <si>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</si>
  <si>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</si>
  <si>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</si>
  <si>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</si>
  <si>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</si>
  <si>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</si>
  <si>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</si>
  <si>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</si>
  <si>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</si>
  <si>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</si>
  <si>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</si>
  <si>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</si>
  <si>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</si>
  <si>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</si>
  <si>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</si>
  <si>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</si>
  <si>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</si>
  <si>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</si>
  <si>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</si>
  <si>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</si>
  <si>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</si>
  <si>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</si>
  <si>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</si>
  <si>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</si>
  <si>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</si>
  <si>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</si>
  <si>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</si>
  <si>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</si>
  <si>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</si>
  <si>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</si>
  <si>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</si>
  <si>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</si>
  <si>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</si>
  <si>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</si>
  <si>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</si>
  <si>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</si>
  <si>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</si>
  <si>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</si>
  <si>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</si>
  <si>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</si>
  <si>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</si>
  <si>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</si>
  <si>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</si>
  <si>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</si>
  <si>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</si>
  <si>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</si>
  <si>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</si>
  <si>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</si>
  <si>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</si>
  <si>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</si>
  <si>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</si>
  <si>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</si>
  <si>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</si>
  <si>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</si>
  <si>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</si>
  <si>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</si>
  <si>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</si>
  <si>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</si>
  <si>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</si>
  <si>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</si>
  <si>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</si>
  <si>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</si>
  <si>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</si>
  <si>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</si>
  <si>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</si>
  <si>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</si>
  <si>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</si>
  <si>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</si>
  <si>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</si>
  <si>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</si>
  <si>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</si>
  <si>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</si>
  <si>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</si>
  <si>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</si>
  <si>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</si>
  <si>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</si>
  <si>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</si>
  <si>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</si>
  <si>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</si>
  <si>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</si>
  <si>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</si>
  <si>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</si>
  <si>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</si>
  <si>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</si>
  <si>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</si>
  <si>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</si>
  <si>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</si>
  <si>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</si>
  <si>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</si>
  <si>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</si>
  <si>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</si>
  <si>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</si>
  <si>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</si>
  <si>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</si>
  <si>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</si>
  <si>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</si>
  <si>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</si>
  <si>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</si>
  <si>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</si>
  <si>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</si>
  <si>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</si>
  <si>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</si>
  <si>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</si>
  <si>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</si>
  <si>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</si>
  <si>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</si>
  <si>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</si>
  <si>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</si>
  <si>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</si>
  <si>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</si>
  <si>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</si>
  <si>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</si>
  <si>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</si>
  <si>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</si>
  <si>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</si>
  <si>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</si>
  <si>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</si>
  <si>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</si>
  <si>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</si>
  <si>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</si>
  <si>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</si>
  <si>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</si>
  <si>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</si>
  <si>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</si>
  <si>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</si>
  <si>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</si>
  <si>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</si>
  <si>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</si>
  <si>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</si>
  <si>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</si>
  <si>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</si>
  <si>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</si>
  <si>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</si>
  <si>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</si>
  <si>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</si>
  <si>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</si>
  <si>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</si>
  <si>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</si>
  <si>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</si>
  <si>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</si>
  <si>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</si>
  <si>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</si>
  <si>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</si>
  <si>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</si>
  <si>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</si>
  <si>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</si>
  <si>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</si>
  <si>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</si>
  <si>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</si>
  <si>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</si>
  <si>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</si>
  <si>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</si>
  <si>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</si>
  <si>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</si>
  <si>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</si>
  <si>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</si>
  <si>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</si>
  <si>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</si>
  <si>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</si>
  <si>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</si>
  <si>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</si>
  <si>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</si>
  <si>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</si>
  <si>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</si>
  <si>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</si>
  <si>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</si>
  <si>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</si>
  <si>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</si>
  <si>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</si>
  <si>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</si>
  <si>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</si>
  <si>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</si>
  <si>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</si>
  <si>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</si>
  <si>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</si>
  <si>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</si>
  <si>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</si>
  <si>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</si>
  <si>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</si>
  <si>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</si>
  <si>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</si>
  <si>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</si>
  <si>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</si>
  <si>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</si>
  <si>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</si>
  <si>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</si>
  <si>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</si>
  <si>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</si>
  <si>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</si>
  <si>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</si>
  <si>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</si>
  <si>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</si>
  <si>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</si>
  <si>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</si>
  <si>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</si>
  <si>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</si>
  <si>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</si>
  <si>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</si>
  <si>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</si>
  <si>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</si>
  <si>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</si>
  <si>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</si>
  <si>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</si>
  <si>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</si>
  <si>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</si>
  <si>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</si>
  <si>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</si>
  <si>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</si>
  <si>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</si>
  <si>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</si>
  <si>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</si>
  <si>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</si>
  <si>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</si>
  <si>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</si>
  <si>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</si>
  <si>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</si>
  <si>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</si>
  <si>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</si>
  <si>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</si>
  <si>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</si>
  <si>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</si>
  <si>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</si>
  <si>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</si>
  <si>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</si>
  <si>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</si>
  <si>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</si>
  <si>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</si>
  <si>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</si>
  <si>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</si>
  <si>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</si>
  <si>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</si>
  <si>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</si>
  <si>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</si>
  <si>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</si>
  <si>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</si>
  <si>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</si>
  <si>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</si>
  <si>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</si>
  <si>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</si>
  <si>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</si>
  <si>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</si>
  <si>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</si>
  <si>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</si>
  <si>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</si>
  <si>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</si>
  <si>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</si>
  <si>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</si>
  <si>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</si>
  <si>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</si>
  <si>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</si>
  <si>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</si>
  <si>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</si>
  <si>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</si>
  <si>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</si>
  <si>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</si>
  <si>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</si>
  <si>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</si>
  <si>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</si>
  <si>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</si>
  <si>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</si>
  <si>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</si>
  <si>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</si>
  <si>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</si>
  <si>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</si>
  <si>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</si>
  <si>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</si>
  <si>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</si>
  <si>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</si>
  <si>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</si>
  <si>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</si>
  <si>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</si>
  <si>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</si>
  <si>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</si>
  <si>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</si>
  <si>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</si>
  <si>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</si>
  <si>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</si>
  <si>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</si>
  <si>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</si>
  <si>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</si>
  <si>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</si>
  <si>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</si>
  <si>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</si>
  <si>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</si>
  <si>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</si>
  <si>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</si>
  <si>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</si>
  <si>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</si>
  <si>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</si>
  <si>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</si>
  <si>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</si>
  <si>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</si>
  <si>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</si>
  <si>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</si>
  <si>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</si>
  <si>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</si>
  <si>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</si>
  <si>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</si>
  <si>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</si>
  <si>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</si>
  <si>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</si>
  <si>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</si>
  <si>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</si>
  <si>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</si>
  <si>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</si>
  <si>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</si>
  <si>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</si>
  <si>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</si>
  <si>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</si>
  <si>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</si>
  <si>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</si>
  <si>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</si>
  <si>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</si>
  <si>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</si>
  <si>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</si>
  <si>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</si>
  <si>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</si>
  <si>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</si>
  <si>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</si>
  <si>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</si>
  <si>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</si>
  <si>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</si>
  <si>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</si>
  <si>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</si>
  <si>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</si>
  <si>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</si>
  <si>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</si>
  <si>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</si>
  <si>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</si>
  <si>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</si>
  <si>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</si>
  <si>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</si>
  <si>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</si>
  <si>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</si>
  <si>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</si>
  <si>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</si>
  <si>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</si>
  <si>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</si>
  <si>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</si>
  <si>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</si>
  <si>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</si>
  <si>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</si>
  <si>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</si>
  <si>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</si>
  <si>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</si>
  <si>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</si>
  <si>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</si>
  <si>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</si>
  <si>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</si>
  <si>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</si>
  <si>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</si>
  <si>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</si>
  <si>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</si>
  <si>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</si>
  <si>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</si>
  <si>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</si>
  <si>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</si>
  <si>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</si>
  <si>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</si>
  <si>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</si>
  <si>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</si>
  <si>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</si>
  <si>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</si>
  <si>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</si>
  <si>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</si>
  <si>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</si>
  <si>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</si>
  <si>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</si>
  <si>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</si>
  <si>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</si>
  <si>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</si>
  <si>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</si>
  <si>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</si>
  <si>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</si>
  <si>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</si>
  <si>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</si>
  <si>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</si>
  <si>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</si>
  <si>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</si>
  <si>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</si>
  <si>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</si>
  <si>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</si>
  <si>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</si>
  <si>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</si>
  <si>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</si>
  <si>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</si>
  <si>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</si>
  <si>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</si>
  <si>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</si>
  <si>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</si>
  <si>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</si>
  <si>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</si>
  <si>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</si>
  <si>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</si>
  <si>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</si>
  <si>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</si>
  <si>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</si>
  <si>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</si>
  <si>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</si>
  <si>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</si>
  <si>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</si>
  <si>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</si>
  <si>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</si>
  <si>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</si>
  <si>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</si>
  <si>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</si>
  <si>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</si>
  <si>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</si>
  <si>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</si>
  <si>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</si>
  <si>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</si>
  <si>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</si>
  <si>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</si>
  <si>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</si>
  <si>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</si>
  <si>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</si>
  <si>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</si>
  <si>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</si>
  <si>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</si>
  <si>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</si>
  <si>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</si>
  <si>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</si>
  <si>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</si>
  <si>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</si>
  <si>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</si>
  <si>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</si>
  <si>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</si>
  <si>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</si>
  <si>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</si>
  <si>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</si>
  <si>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</si>
  <si>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</si>
  <si>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</si>
  <si>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</si>
  <si>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</si>
  <si>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</si>
  <si>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</si>
  <si>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</si>
  <si>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</si>
  <si>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</si>
  <si>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</si>
  <si>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</si>
  <si>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</si>
  <si>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</si>
  <si>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</si>
  <si>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</si>
  <si>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</si>
  <si>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</si>
  <si>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</si>
  <si>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</si>
  <si>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</si>
  <si>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</si>
  <si>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</si>
  <si>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</si>
  <si>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</si>
  <si>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</si>
  <si>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</si>
  <si>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</si>
  <si>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</si>
  <si>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</si>
  <si>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</si>
  <si>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</si>
  <si>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</si>
  <si>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</si>
  <si>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</si>
  <si>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</si>
  <si>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</si>
  <si>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</si>
  <si>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</si>
  <si>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</si>
  <si>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</si>
  <si>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</si>
  <si>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</si>
  <si>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</si>
  <si>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</si>
  <si>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</si>
  <si>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</si>
  <si>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</si>
  <si>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</si>
  <si>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</si>
  <si>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</si>
  <si>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</si>
  <si>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</si>
  <si>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</si>
  <si>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</si>
  <si>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</si>
  <si>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</si>
  <si>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</si>
  <si>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</si>
  <si>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</si>
  <si>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</si>
  <si>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</si>
  <si>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</si>
  <si>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</si>
  <si>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</si>
  <si>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</si>
  <si>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</si>
  <si>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</si>
  <si>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</si>
  <si>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</si>
  <si>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</si>
  <si>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</si>
  <si>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</si>
  <si>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</si>
  <si>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</si>
  <si>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</si>
  <si>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</si>
  <si>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</si>
  <si>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</si>
  <si>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</si>
  <si>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</si>
  <si>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</si>
  <si>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</si>
  <si>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</si>
  <si>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</si>
  <si>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</si>
  <si>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</si>
  <si>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</si>
  <si>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</si>
  <si>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</si>
  <si>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</si>
  <si>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</si>
  <si>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</si>
  <si>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</si>
  <si>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</si>
  <si>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</si>
  <si>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</si>
  <si>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</si>
  <si>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</si>
  <si>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</si>
  <si>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</si>
  <si>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</si>
  <si>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</si>
  <si>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</si>
  <si>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</si>
  <si>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</si>
  <si>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</si>
  <si>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</si>
  <si>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</si>
  <si>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</si>
  <si>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</si>
  <si>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</si>
  <si>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</si>
  <si>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</si>
  <si>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</si>
  <si>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</si>
  <si>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</si>
  <si>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</si>
  <si>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</si>
  <si>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</si>
  <si>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</si>
  <si>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</si>
  <si>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</si>
  <si>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</si>
  <si>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</si>
  <si>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</si>
  <si>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</si>
  <si>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</si>
  <si>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</si>
  <si>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</si>
  <si>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</si>
  <si>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</si>
  <si>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</si>
  <si>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</si>
  <si>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</si>
  <si>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</si>
  <si>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</si>
  <si>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</si>
  <si>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</si>
  <si>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</si>
  <si>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</si>
  <si>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</si>
  <si>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</si>
  <si>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</si>
  <si>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</si>
  <si>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</si>
  <si>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</si>
  <si>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</si>
  <si>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</si>
  <si>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</si>
  <si>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</si>
  <si>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</si>
  <si>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</si>
  <si>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</si>
  <si>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</si>
  <si>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</si>
  <si>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</si>
  <si>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</si>
  <si>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</si>
  <si>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</si>
  <si>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</si>
  <si>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</si>
  <si>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</si>
  <si>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</si>
  <si>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</si>
  <si>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</si>
  <si>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</si>
  <si>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</si>
  <si>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</si>
  <si>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</si>
  <si>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</si>
  <si>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</si>
  <si>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</si>
  <si>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</si>
  <si>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</si>
  <si>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</si>
  <si>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</si>
  <si>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</si>
  <si>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</si>
  <si>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</si>
  <si>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</si>
  <si>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</si>
  <si>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</si>
  <si>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</si>
  <si>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</si>
  <si>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</si>
  <si>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</si>
  <si>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</si>
  <si>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</si>
  <si>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</si>
  <si>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</si>
  <si>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</si>
  <si>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</si>
  <si>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</si>
  <si>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</si>
  <si>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</si>
  <si>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</si>
  <si>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</si>
  <si>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</si>
  <si>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</si>
  <si>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</si>
  <si>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</si>
  <si>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</si>
  <si>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</si>
  <si>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</si>
  <si>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</si>
  <si>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</si>
  <si>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</si>
  <si>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</si>
  <si>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</si>
  <si>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</si>
  <si>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</si>
  <si>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</si>
  <si>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</si>
  <si>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</si>
  <si>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</si>
  <si>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</si>
  <si>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</si>
  <si>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</si>
  <si>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</si>
  <si>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</si>
  <si>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</si>
  <si>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</si>
  <si>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</si>
  <si>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</si>
  <si>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</si>
  <si>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</si>
  <si>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</si>
  <si>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</si>
  <si>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</si>
  <si>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</si>
  <si>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</si>
  <si>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</si>
  <si>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</si>
  <si>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</si>
  <si>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</si>
  <si>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</si>
  <si>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</si>
  <si>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</si>
  <si>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</si>
  <si>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</si>
  <si>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</si>
  <si>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</si>
  <si>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</si>
  <si>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</si>
  <si>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</si>
  <si>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</si>
  <si>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</si>
  <si>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</si>
  <si>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</si>
  <si>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</si>
  <si>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</si>
  <si>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</si>
  <si>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</si>
  <si>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</si>
  <si>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</si>
  <si>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</si>
  <si>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</si>
  <si>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</si>
  <si>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</si>
  <si>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</si>
  <si>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</si>
  <si>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</si>
  <si>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</si>
  <si>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</si>
  <si>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</si>
  <si>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</si>
  <si>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</si>
  <si>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</si>
  <si>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</si>
  <si>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</si>
  <si>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</si>
  <si>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</si>
  <si>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</si>
  <si>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</si>
  <si>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</si>
  <si>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</si>
  <si>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</si>
  <si>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</si>
  <si>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</si>
  <si>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</si>
  <si>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</si>
  <si>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</si>
  <si>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</si>
  <si>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</si>
  <si>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</si>
  <si>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</si>
  <si>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</si>
  <si>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</si>
  <si>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</si>
  <si>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</si>
  <si>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</si>
  <si>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</si>
  <si>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</si>
  <si>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</si>
  <si>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</si>
  <si>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</si>
  <si>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</si>
  <si>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</si>
  <si>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</si>
  <si>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</si>
  <si>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</si>
  <si>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</si>
  <si>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</si>
  <si>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</si>
  <si>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</si>
  <si>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</si>
  <si>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</si>
  <si>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</si>
  <si>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</si>
  <si>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</si>
  <si>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</si>
  <si>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</si>
  <si>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</si>
  <si>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</si>
  <si>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</si>
  <si>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</si>
  <si>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</si>
  <si>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</si>
  <si>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</si>
  <si>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</si>
  <si>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</si>
  <si>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</si>
  <si>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</si>
  <si>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</si>
  <si>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</si>
  <si>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</si>
  <si>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</si>
  <si>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</si>
  <si>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</si>
  <si>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</si>
  <si>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</si>
  <si>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</si>
  <si>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</si>
  <si>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</si>
  <si>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</si>
  <si>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</si>
  <si>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</si>
  <si>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</si>
  <si>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</si>
  <si>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</si>
  <si>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</si>
  <si>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</si>
  <si>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</si>
  <si>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</si>
  <si>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</si>
  <si>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</si>
  <si>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</si>
  <si>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</si>
  <si>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</si>
  <si>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</si>
  <si>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</si>
  <si>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</si>
  <si>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</si>
  <si>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</si>
  <si>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</si>
  <si>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</si>
  <si>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</si>
  <si>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</si>
  <si>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</si>
  <si>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</si>
  <si>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</si>
  <si>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</si>
  <si>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</si>
  <si>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</si>
  <si>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</si>
  <si>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</si>
  <si>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</si>
  <si>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</si>
  <si>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</si>
  <si>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</si>
  <si>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</si>
  <si>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</si>
  <si>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</si>
  <si>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</si>
  <si>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</si>
  <si>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</si>
  <si>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</si>
  <si>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</si>
  <si>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</si>
  <si>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</si>
  <si>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</si>
  <si>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</si>
  <si>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</si>
  <si>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</si>
  <si>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</si>
  <si>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</si>
  <si>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</si>
  <si>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</si>
  <si>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</si>
  <si>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</si>
  <si>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</si>
  <si>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</si>
  <si>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</si>
  <si>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</si>
  <si>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</si>
  <si>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</si>
  <si>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</si>
  <si>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</si>
  <si>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</si>
  <si>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</si>
  <si>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</si>
  <si>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</si>
  <si>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</si>
  <si>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</si>
  <si>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</si>
  <si>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</si>
  <si>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</si>
  <si>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</si>
  <si>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</si>
  <si>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</si>
  <si>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</si>
  <si>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</si>
  <si>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</si>
  <si>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</si>
  <si>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</si>
  <si>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</si>
  <si>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</si>
  <si>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</si>
  <si>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</si>
  <si>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</si>
  <si>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</si>
  <si>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</si>
  <si>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</si>
  <si>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</si>
  <si>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</si>
  <si>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</si>
  <si>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</si>
  <si>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</si>
  <si>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</si>
  <si>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</si>
  <si>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</si>
  <si>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</si>
  <si>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</si>
  <si>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</si>
  <si>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</si>
  <si>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</si>
  <si>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</si>
  <si>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</si>
  <si>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</si>
  <si>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</si>
  <si>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</si>
  <si>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</si>
  <si>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</si>
  <si>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</si>
  <si>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</si>
  <si>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</si>
  <si>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</si>
  <si>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</si>
  <si>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</si>
  <si>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</si>
  <si>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</si>
  <si>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</si>
  <si>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</si>
  <si>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</si>
  <si>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</si>
  <si>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</si>
  <si>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</si>
  <si>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</si>
  <si>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</si>
  <si>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</si>
  <si>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</si>
  <si>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</si>
  <si>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</si>
  <si>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</si>
  <si>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</si>
  <si>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</si>
  <si>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</si>
  <si>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</si>
  <si>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</si>
  <si>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</si>
  <si>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</si>
  <si>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</si>
  <si>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</si>
  <si>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</si>
  <si>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</si>
  <si>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</si>
  <si>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</si>
  <si>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</si>
  <si>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</si>
  <si>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</si>
  <si>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</si>
  <si>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</si>
  <si>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</si>
  <si>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</si>
  <si>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</si>
  <si>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</si>
  <si>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</si>
  <si>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</si>
  <si>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</si>
  <si>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</si>
  <si>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</si>
  <si>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</si>
  <si>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</si>
  <si>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</si>
  <si>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</si>
  <si>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</si>
  <si>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</si>
  <si>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</si>
  <si>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</si>
  <si>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</si>
  <si>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</si>
  <si>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</si>
  <si>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</si>
  <si>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</si>
  <si>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</si>
  <si>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</si>
  <si>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</si>
  <si>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</si>
  <si>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</si>
  <si>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</si>
  <si>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</si>
  <si>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</si>
  <si>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</si>
  <si>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</si>
  <si>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</si>
  <si>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</si>
  <si>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</si>
  <si>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</si>
  <si>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</si>
  <si>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</si>
  <si>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</si>
  <si>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</si>
  <si>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</si>
  <si>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</si>
  <si>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</si>
  <si>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</si>
  <si>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</si>
  <si>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</si>
  <si>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</si>
  <si>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</si>
  <si>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</si>
  <si>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</si>
  <si>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</si>
  <si>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</si>
  <si>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</si>
  <si>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</si>
  <si>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</si>
  <si>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</si>
  <si>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</si>
  <si>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</si>
  <si>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</si>
  <si>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</si>
  <si>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</si>
  <si>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</si>
  <si>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</si>
  <si>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</si>
  <si>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</si>
  <si>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</si>
  <si>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</si>
  <si>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</si>
  <si>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</si>
  <si>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</si>
  <si>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</si>
  <si>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</si>
  <si>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</si>
  <si>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</si>
  <si>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</si>
  <si>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</si>
  <si>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</si>
  <si>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</si>
  <si>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</si>
  <si>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</si>
  <si>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</si>
  <si>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</si>
  <si>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</si>
  <si>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</si>
  <si>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</si>
  <si>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</si>
  <si>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</si>
  <si>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</si>
  <si>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</si>
  <si>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</si>
  <si>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</si>
  <si>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</si>
  <si>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</si>
  <si>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</si>
  <si>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</si>
  <si>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</si>
  <si>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</si>
  <si>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</si>
  <si>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</si>
  <si>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</si>
  <si>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</si>
  <si>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</si>
  <si>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</si>
  <si>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</si>
  <si>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</si>
  <si>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</si>
  <si>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</si>
  <si>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</si>
  <si>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</si>
  <si>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</si>
  <si>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</si>
  <si>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</si>
  <si>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</si>
  <si>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</si>
  <si>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</si>
  <si>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</si>
  <si>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</si>
  <si>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</si>
  <si>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</si>
  <si>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</si>
  <si>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</si>
  <si>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</si>
  <si>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</si>
  <si>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</si>
  <si>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</si>
  <si>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</si>
  <si>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</si>
  <si>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</si>
  <si>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</si>
  <si>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</si>
  <si>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</si>
  <si>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</si>
  <si>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</si>
  <si>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</si>
  <si>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</si>
  <si>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</si>
  <si>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</si>
  <si>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</si>
  <si>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</si>
  <si>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</si>
  <si>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</si>
  <si>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</si>
  <si>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</si>
  <si>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</si>
  <si>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</si>
  <si>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</si>
  <si>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</si>
  <si>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</si>
  <si>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</si>
  <si>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</si>
  <si>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</si>
  <si>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</si>
  <si>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</si>
  <si>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</si>
  <si>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</si>
  <si>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</si>
  <si>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</si>
  <si>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</si>
  <si>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</si>
  <si>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</si>
  <si>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</si>
  <si>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</si>
  <si>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</si>
  <si>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</si>
  <si>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</si>
  <si>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</si>
  <si>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</si>
  <si>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</si>
  <si>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</si>
  <si>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</si>
  <si>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</si>
  <si>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</si>
  <si>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</si>
  <si>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</si>
  <si>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</si>
  <si>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</si>
  <si>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</si>
  <si>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</si>
  <si>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</si>
  <si>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</si>
  <si>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</si>
  <si>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</si>
  <si>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</si>
  <si>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</si>
  <si>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</si>
  <si>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</si>
  <si>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</si>
  <si>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</si>
  <si>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</si>
  <si>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</si>
  <si>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</si>
  <si>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</si>
  <si>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</si>
  <si>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</si>
  <si>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</si>
  <si>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</si>
  <si>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</si>
  <si>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</si>
  <si>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</si>
  <si>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</si>
  <si>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</si>
  <si>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</si>
  <si>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</si>
  <si>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</si>
  <si>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</si>
  <si>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</si>
  <si>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</si>
  <si>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</si>
  <si>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</si>
  <si>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</si>
  <si>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</si>
  <si>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</si>
  <si>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</si>
  <si>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</si>
  <si>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</si>
  <si>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</si>
  <si>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</si>
  <si>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</si>
  <si>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</si>
  <si>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</si>
  <si>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</si>
  <si>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</si>
  <si>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</si>
  <si>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</si>
  <si>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</si>
  <si>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</si>
  <si>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</si>
  <si>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</si>
  <si>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</si>
  <si>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</si>
  <si>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</si>
  <si>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</si>
  <si>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</si>
  <si>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</si>
  <si>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</si>
  <si>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</si>
  <si>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</si>
  <si>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</si>
  <si>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</si>
  <si>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</si>
  <si>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</si>
  <si>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</si>
  <si>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</si>
  <si>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</si>
  <si>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</si>
  <si>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</si>
  <si>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</si>
  <si>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</si>
  <si>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</si>
  <si>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</si>
  <si>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</si>
  <si>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</si>
  <si>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</si>
  <si>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</si>
  <si>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</si>
  <si>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</si>
  <si>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</si>
  <si>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</si>
  <si>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</si>
  <si>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</si>
  <si>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</si>
  <si>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</si>
  <si>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</si>
  <si>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</si>
  <si>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</si>
  <si>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</si>
  <si>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</si>
  <si>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</si>
  <si>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</si>
  <si>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</si>
  <si>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</si>
  <si>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</si>
  <si>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</si>
  <si>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</si>
  <si>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</si>
  <si>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</si>
  <si>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</si>
  <si>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</si>
  <si>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</si>
  <si>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</si>
  <si>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</si>
  <si>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</si>
  <si>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</si>
  <si>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</si>
  <si>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</si>
  <si>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</si>
  <si>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</si>
  <si>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</si>
  <si>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</si>
  <si>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</si>
  <si>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</si>
  <si>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</si>
  <si>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</si>
  <si>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</si>
  <si>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</si>
  <si>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</si>
  <si>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</si>
  <si>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</si>
  <si>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</si>
  <si>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</si>
  <si>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</si>
  <si>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</si>
  <si>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</si>
  <si>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</si>
  <si>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</si>
  <si>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</si>
  <si>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</si>
  <si>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</si>
  <si>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</si>
  <si>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</si>
  <si>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</si>
  <si>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</si>
  <si>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</si>
  <si>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</si>
  <si>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</si>
  <si>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</si>
  <si>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</si>
  <si>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</si>
  <si>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</si>
  <si>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</si>
  <si>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</si>
  <si>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</si>
  <si>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</si>
  <si>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</si>
  <si>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</si>
  <si>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</si>
  <si>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</si>
  <si>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</si>
  <si>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</si>
  <si>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</si>
  <si>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</si>
  <si>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</si>
  <si>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</si>
  <si>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</si>
  <si>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</si>
  <si>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</si>
  <si>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</si>
  <si>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</si>
  <si>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</si>
  <si>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</si>
  <si>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</si>
  <si>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</si>
  <si>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</si>
  <si>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</si>
  <si>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</si>
  <si>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</si>
  <si>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</si>
  <si>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</si>
  <si>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</si>
  <si>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</si>
  <si>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</si>
  <si>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</si>
  <si>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</si>
  <si>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</si>
  <si>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</si>
  <si>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</si>
  <si>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</si>
  <si>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</si>
  <si>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</si>
  <si>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</si>
  <si>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</si>
  <si>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</si>
  <si>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</si>
  <si>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</si>
  <si>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</si>
  <si>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</si>
  <si>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</si>
  <si>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</si>
  <si>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</si>
  <si>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</si>
  <si>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</si>
  <si>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</si>
  <si>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</si>
  <si>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</si>
  <si>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</si>
  <si>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</si>
  <si>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</si>
  <si>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</si>
  <si>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</si>
  <si>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</si>
  <si>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</si>
  <si>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</si>
  <si>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</si>
  <si>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</si>
  <si>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</si>
  <si>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</si>
  <si>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</si>
  <si>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</si>
  <si>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</si>
  <si>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</si>
  <si>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</si>
  <si>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</si>
  <si>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</si>
  <si>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</si>
  <si>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</si>
  <si>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</si>
  <si>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</si>
  <si>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</si>
  <si>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</si>
  <si>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</si>
  <si>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</si>
  <si>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</si>
  <si>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</si>
  <si>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</si>
  <si>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</si>
  <si>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</si>
  <si>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</si>
  <si>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</si>
  <si>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</si>
  <si>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</si>
  <si>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</si>
  <si>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</si>
  <si>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</si>
  <si>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</si>
  <si>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</si>
  <si>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</si>
  <si>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</si>
  <si>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</si>
  <si>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</si>
  <si>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</si>
  <si>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</si>
  <si>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</si>
  <si>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</si>
  <si>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</si>
  <si>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</si>
  <si>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</si>
  <si>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</si>
  <si>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</si>
  <si>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</si>
  <si>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</si>
  <si>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</si>
  <si>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</si>
  <si>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</si>
  <si>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</si>
  <si>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</si>
  <si>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</si>
  <si>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</si>
  <si>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</si>
  <si>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</si>
  <si>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</si>
  <si>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</si>
  <si>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</si>
  <si>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</si>
  <si>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</si>
  <si>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</si>
  <si>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</si>
  <si>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</si>
  <si>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</si>
  <si>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</si>
  <si>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</si>
  <si>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</si>
  <si>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</si>
  <si>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</si>
  <si>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</si>
  <si>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</si>
  <si>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</si>
  <si>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</si>
  <si>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</si>
  <si>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</si>
  <si>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</si>
  <si>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</si>
  <si>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</si>
  <si>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</si>
  <si>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</si>
  <si>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</si>
  <si>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</si>
  <si>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</si>
  <si>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</si>
  <si>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</si>
  <si>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</si>
  <si>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</si>
  <si>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</si>
  <si>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</si>
  <si>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</si>
  <si>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</si>
  <si>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</si>
  <si>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</si>
  <si>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</si>
  <si>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</si>
  <si>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</si>
  <si>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</si>
  <si>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</si>
  <si>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</si>
  <si>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</si>
  <si>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</si>
  <si>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</si>
  <si>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</si>
  <si>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</si>
  <si>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</si>
  <si>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</si>
  <si>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</si>
  <si>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</si>
  <si>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</si>
  <si>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</si>
  <si>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</si>
  <si>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</si>
  <si>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</si>
  <si>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</si>
  <si>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</si>
  <si>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</si>
  <si>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</si>
  <si>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</si>
  <si>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</si>
  <si>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</si>
  <si>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</si>
  <si>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</si>
  <si>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</si>
  <si>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</si>
  <si>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</si>
  <si>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</si>
  <si>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</si>
  <si>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</si>
  <si>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</si>
  <si>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</si>
  <si>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</si>
  <si>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</si>
  <si>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</si>
  <si>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</si>
  <si>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</si>
  <si>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</si>
  <si>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</si>
  <si>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</si>
  <si>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</si>
  <si>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</si>
  <si>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</si>
  <si>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</si>
  <si>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</si>
  <si>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</si>
  <si>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</si>
  <si>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</si>
  <si>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</si>
  <si>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</si>
  <si>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</si>
  <si>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</si>
  <si>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</si>
  <si>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</si>
  <si>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</si>
  <si>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</si>
  <si>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</si>
  <si>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</si>
  <si>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</si>
  <si>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</si>
  <si>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</si>
  <si>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</si>
  <si>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</si>
  <si>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</si>
  <si>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</si>
  <si>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</si>
  <si>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</si>
  <si>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</si>
  <si>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</si>
  <si>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</si>
  <si>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</si>
  <si>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</si>
  <si>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</si>
  <si>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</si>
  <si>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</si>
  <si>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</si>
  <si>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</si>
  <si>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</si>
  <si>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</si>
  <si>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</si>
  <si>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</si>
  <si>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</si>
  <si>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</si>
  <si>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</si>
  <si>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</si>
  <si>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</si>
  <si>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</si>
  <si>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</si>
  <si>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</si>
  <si>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</si>
  <si>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</si>
  <si>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</si>
  <si>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</si>
  <si>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</si>
  <si>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</si>
  <si>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</si>
  <si>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</si>
  <si>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</si>
  <si>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</si>
  <si>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</si>
  <si>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</si>
  <si>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</si>
  <si>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</si>
  <si>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</si>
  <si>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</si>
  <si>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</si>
  <si>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</si>
  <si>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</si>
  <si>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</si>
  <si>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</si>
  <si>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</si>
  <si>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</si>
  <si>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</si>
  <si>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</si>
  <si>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</si>
  <si>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</si>
  <si>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</si>
  <si>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</si>
  <si>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</si>
  <si>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</si>
  <si>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</si>
  <si>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</si>
  <si>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</si>
  <si>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</si>
  <si>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</si>
  <si>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</si>
  <si>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</si>
  <si>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</si>
  <si>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</si>
  <si>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</si>
  <si>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</si>
  <si>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</si>
  <si>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</si>
  <si>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</si>
  <si>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</si>
  <si>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</si>
  <si>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</si>
  <si>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</si>
  <si>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</si>
  <si>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</si>
  <si>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</si>
  <si>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</si>
  <si>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</si>
  <si>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</si>
  <si>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</si>
  <si>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</si>
  <si>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</si>
  <si>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</si>
  <si>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</si>
  <si>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</si>
  <si>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</si>
  <si>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</si>
  <si>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</si>
  <si>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</si>
  <si>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</si>
  <si>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</si>
  <si>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</si>
  <si>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</si>
  <si>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</si>
  <si>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</si>
  <si>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</si>
  <si>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</si>
  <si>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</si>
  <si>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</si>
  <si>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</si>
  <si>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</si>
  <si>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</si>
  <si>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</si>
  <si>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</si>
  <si>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</si>
  <si>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</si>
  <si>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</si>
  <si>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</si>
  <si>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</si>
  <si>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</si>
  <si>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</si>
  <si>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</si>
  <si>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</si>
  <si>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</si>
  <si>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</si>
  <si>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</si>
  <si>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</si>
  <si>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</si>
  <si>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</si>
  <si>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</si>
  <si>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</si>
  <si>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</si>
  <si>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</si>
  <si>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</si>
  <si>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</si>
  <si>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</si>
  <si>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</si>
  <si>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</si>
  <si>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</si>
  <si>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</si>
  <si>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</si>
  <si>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</si>
  <si>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</si>
  <si>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</si>
  <si>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</si>
  <si>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</si>
  <si>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</si>
  <si>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</si>
  <si>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</si>
  <si>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</si>
  <si>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</si>
  <si>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</si>
  <si>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</si>
  <si>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</si>
  <si>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</si>
  <si>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</si>
  <si>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</si>
  <si>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</si>
  <si>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</si>
  <si>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</si>
  <si>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</si>
  <si>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</si>
  <si>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</si>
  <si>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</si>
  <si>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</si>
  <si>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</si>
  <si>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</si>
  <si>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</si>
  <si>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</si>
  <si>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</si>
  <si>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</si>
  <si>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</si>
  <si>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</si>
  <si>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</si>
  <si>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</si>
  <si>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</si>
  <si>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</si>
  <si>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</si>
  <si>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</si>
  <si>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</si>
  <si>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</si>
  <si>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</si>
  <si>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</si>
  <si>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</si>
  <si>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</si>
  <si>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</si>
  <si>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</si>
  <si>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</si>
  <si>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</si>
  <si>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</si>
  <si>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</si>
  <si>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</si>
  <si>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</si>
  <si>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</si>
  <si>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</si>
  <si>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</si>
  <si>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</si>
  <si>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</si>
  <si>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</si>
  <si>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</si>
  <si>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</si>
  <si>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</si>
  <si>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</si>
  <si>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</si>
  <si>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</si>
  <si>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</si>
  <si>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</si>
  <si>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</si>
  <si>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</si>
  <si>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</si>
  <si>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</si>
  <si>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</si>
  <si>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</si>
  <si>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</si>
  <si>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</si>
  <si>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</si>
  <si>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</si>
  <si>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</si>
  <si>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</si>
  <si>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</si>
  <si>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</si>
  <si>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</si>
  <si>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</si>
  <si>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</si>
  <si>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</si>
  <si>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</si>
  <si>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</si>
  <si>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</si>
  <si>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</si>
  <si>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</si>
  <si>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</si>
  <si>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</si>
  <si>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</si>
  <si>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</si>
  <si>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</si>
  <si>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</si>
  <si>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</si>
  <si>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</si>
  <si>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</si>
  <si>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</si>
  <si>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</si>
  <si>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</si>
  <si>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</si>
  <si>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</si>
  <si>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</si>
  <si>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</si>
  <si>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</si>
  <si>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</si>
  <si>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</si>
  <si>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</si>
  <si>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</si>
  <si>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</si>
  <si>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</si>
  <si>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</si>
  <si>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</si>
  <si>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</si>
  <si>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</si>
  <si>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</si>
  <si>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</si>
  <si>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</si>
  <si>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</si>
  <si>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</si>
  <si>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</si>
  <si>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</si>
  <si>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</si>
  <si>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</si>
  <si>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</si>
  <si>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</si>
  <si>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</si>
  <si>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</si>
  <si>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</si>
  <si>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</si>
  <si>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</si>
  <si>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</si>
  <si>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</si>
  <si>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</si>
  <si>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</si>
  <si>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</si>
  <si>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</si>
  <si>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</si>
  <si>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</si>
  <si>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</si>
  <si>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</si>
  <si>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</si>
  <si>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</si>
  <si>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</si>
  <si>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</si>
  <si>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</si>
  <si>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</si>
  <si>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</si>
  <si>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</si>
  <si>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</si>
  <si>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</si>
  <si>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</si>
  <si>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</si>
  <si>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</si>
  <si>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</si>
  <si>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</si>
  <si>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</si>
  <si>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</si>
  <si>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</si>
  <si>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</si>
  <si>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</si>
  <si>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</si>
  <si>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</si>
  <si>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</si>
  <si>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</si>
  <si>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</si>
  <si>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</si>
  <si>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</si>
  <si>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</si>
  <si>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</si>
  <si>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</si>
  <si>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</si>
  <si>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</si>
  <si>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</si>
  <si>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</si>
  <si>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</si>
  <si>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</si>
  <si>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</si>
  <si>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</si>
  <si>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</si>
  <si>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</si>
  <si>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</si>
  <si>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</si>
  <si>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</si>
  <si>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</si>
  <si>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</si>
  <si>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</si>
  <si>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</si>
  <si>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</si>
  <si>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</si>
  <si>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</si>
  <si>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</si>
  <si>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</si>
  <si>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</si>
  <si>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</si>
  <si>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</si>
  <si>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</si>
  <si>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</si>
  <si>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</si>
  <si>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</si>
  <si>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</si>
  <si>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</si>
  <si>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</si>
  <si>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</si>
  <si>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</si>
  <si>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</si>
  <si>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</si>
  <si>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</si>
  <si>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</si>
  <si>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</si>
  <si>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</si>
  <si>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</si>
  <si>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</si>
  <si>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</si>
  <si>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</si>
  <si>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</si>
  <si>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</si>
  <si>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</si>
  <si>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</si>
  <si>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</si>
  <si>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</si>
  <si>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</si>
  <si>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</si>
  <si>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</si>
  <si>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</si>
  <si>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</si>
  <si>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</si>
  <si>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</si>
  <si>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</si>
  <si>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</si>
  <si>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</si>
  <si>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</si>
  <si>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</si>
  <si>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</si>
  <si>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</si>
  <si>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</si>
  <si>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</si>
  <si>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</si>
  <si>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</si>
  <si>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</si>
  <si>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</si>
  <si>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</si>
  <si>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</si>
  <si>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</si>
  <si>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</si>
  <si>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</si>
  <si>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</si>
  <si>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</si>
  <si>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</si>
  <si>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</si>
  <si>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</si>
  <si>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</si>
  <si>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</si>
  <si>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</si>
  <si>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</si>
  <si>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</si>
  <si>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</si>
  <si>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</si>
  <si>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</si>
  <si>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</si>
  <si>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</si>
  <si>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</si>
  <si>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</si>
  <si>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</si>
  <si>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</si>
  <si>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</si>
  <si>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</si>
  <si>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</si>
  <si>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</si>
  <si>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</si>
  <si>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</si>
  <si>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</si>
  <si>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</si>
  <si>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</si>
  <si>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</si>
  <si>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</si>
  <si>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</si>
  <si>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</si>
  <si>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</si>
  <si>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</si>
  <si>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</si>
  <si>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</si>
  <si>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</si>
  <si>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</si>
  <si>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</si>
  <si>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</si>
  <si>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</si>
  <si>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</si>
  <si>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</si>
  <si>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</si>
  <si>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</si>
  <si>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</si>
  <si>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</si>
  <si>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</si>
  <si>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</si>
  <si>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</si>
  <si>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</si>
  <si>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</si>
  <si>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</si>
  <si>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</si>
  <si>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</si>
  <si>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</si>
  <si>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</si>
  <si>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</si>
  <si>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</si>
  <si>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</si>
  <si>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</si>
  <si>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</si>
  <si>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</si>
  <si>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</si>
  <si>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</si>
  <si>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</si>
  <si>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</si>
  <si>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</si>
  <si>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</si>
  <si>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</si>
  <si>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</si>
  <si>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</si>
  <si>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</si>
  <si>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</si>
  <si>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</si>
  <si>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</si>
  <si>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</si>
  <si>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</si>
  <si>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</si>
  <si>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</si>
  <si>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</si>
  <si>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</si>
  <si>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</si>
  <si>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</si>
  <si>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</si>
  <si>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</si>
  <si>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</si>
  <si>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</si>
  <si>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</si>
  <si>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</si>
  <si>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</si>
  <si>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</si>
  <si>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</si>
  <si>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</si>
  <si>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</si>
  <si>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</si>
  <si>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</si>
  <si>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</si>
  <si>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</si>
  <si>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</si>
  <si>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</si>
  <si>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</si>
  <si>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</si>
  <si>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</si>
  <si>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</si>
  <si>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</si>
  <si>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</si>
  <si>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</si>
  <si>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</si>
  <si>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</si>
  <si>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</si>
  <si>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</si>
  <si>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</si>
  <si>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</si>
  <si>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</si>
  <si>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</si>
  <si>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</si>
  <si>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</si>
  <si>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</si>
  <si>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</si>
  <si>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</si>
  <si>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</si>
  <si>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</si>
  <si>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</si>
  <si>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</si>
  <si>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</si>
  <si>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</si>
  <si>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</si>
  <si>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</si>
  <si>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</si>
  <si>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</si>
  <si>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</si>
  <si>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</si>
  <si>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</si>
  <si>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</si>
  <si>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</si>
  <si>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</si>
  <si>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</si>
  <si>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</si>
  <si>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</si>
  <si>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</si>
  <si>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</si>
  <si>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</si>
  <si>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</si>
  <si>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</si>
  <si>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</si>
  <si>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</si>
  <si>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</si>
  <si>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</si>
  <si>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</si>
  <si>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</si>
  <si>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</si>
  <si>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</si>
  <si>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</si>
  <si>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</si>
  <si>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</si>
  <si>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</si>
  <si>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</si>
  <si>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</si>
  <si>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</si>
  <si>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</si>
  <si>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</si>
  <si>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</si>
  <si>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</si>
  <si>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</si>
  <si>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</si>
  <si>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</si>
  <si>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</si>
  <si>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</si>
  <si>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</si>
  <si>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</si>
  <si>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</si>
  <si>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</si>
  <si>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</si>
  <si>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</si>
  <si>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</si>
  <si>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</si>
  <si>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</si>
  <si>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</si>
  <si>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</si>
  <si>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</si>
  <si>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</si>
  <si>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</si>
  <si>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</si>
  <si>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</si>
  <si>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</si>
  <si>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</si>
  <si>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</si>
  <si>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</si>
  <si>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</si>
  <si>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</si>
  <si>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</si>
  <si>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</si>
  <si>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</si>
  <si>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</si>
  <si>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</si>
  <si>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</si>
  <si>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</si>
  <si>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</si>
  <si>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</si>
  <si>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</si>
  <si>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</si>
  <si>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</si>
  <si>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</si>
  <si>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</si>
  <si>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</si>
  <si>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</si>
  <si>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</si>
  <si>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</si>
  <si>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</si>
  <si>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</si>
  <si>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</si>
  <si>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</si>
  <si>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</si>
  <si>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</si>
  <si>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</si>
  <si>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</si>
  <si>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</si>
  <si>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</si>
  <si>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</si>
  <si>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</si>
  <si>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</si>
  <si>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</si>
  <si>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</si>
  <si>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</si>
  <si>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</si>
  <si>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</si>
  <si>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</si>
  <si>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</si>
  <si>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</si>
  <si>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</si>
  <si>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</si>
  <si>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</si>
  <si>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</si>
  <si>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</si>
  <si>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</si>
  <si>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</si>
  <si>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</si>
  <si>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</si>
  <si>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</si>
  <si>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</si>
  <si>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</si>
  <si>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</si>
  <si>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</si>
  <si>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</si>
  <si>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</si>
  <si>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</si>
  <si>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</si>
  <si>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</si>
  <si>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</si>
  <si>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</si>
  <si>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</si>
  <si>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</si>
  <si>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</si>
  <si>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</si>
  <si>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</si>
  <si>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</si>
  <si>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</si>
  <si>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</si>
  <si>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</si>
  <si>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</si>
  <si>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</si>
  <si>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</si>
  <si>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</si>
  <si>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</si>
  <si>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</si>
  <si>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</si>
  <si>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</si>
  <si>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</si>
  <si>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</si>
  <si>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</si>
  <si>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</si>
  <si>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</si>
  <si>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</si>
  <si>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</si>
  <si>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</si>
  <si>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</si>
  <si>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</si>
  <si>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</si>
  <si>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</si>
  <si>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</si>
  <si>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</si>
  <si>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</si>
  <si>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</si>
  <si>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</si>
  <si>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</si>
  <si>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</si>
  <si>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</si>
  <si>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</si>
  <si>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</si>
  <si>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</si>
  <si>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</si>
  <si>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</si>
  <si>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</si>
  <si>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</si>
  <si>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</si>
  <si>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</si>
  <si>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</si>
  <si>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</si>
  <si>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</si>
  <si>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</si>
  <si>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</si>
  <si>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</si>
  <si>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</si>
  <si>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</si>
  <si>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</si>
  <si>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</si>
  <si>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</si>
  <si>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</si>
  <si>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</si>
  <si>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</si>
  <si>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</si>
  <si>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</si>
  <si>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</si>
  <si>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</si>
  <si>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</si>
  <si>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</si>
  <si>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</si>
  <si>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</si>
  <si>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</si>
  <si>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</si>
  <si>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</si>
  <si>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</si>
  <si>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</si>
  <si>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</si>
  <si>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</si>
  <si>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</si>
  <si>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</si>
  <si>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</si>
  <si>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</si>
  <si>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</si>
  <si>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</si>
  <si>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</si>
  <si>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</si>
  <si>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</si>
  <si>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</si>
  <si>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</si>
  <si>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</si>
  <si>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</si>
  <si>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</si>
  <si>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</si>
  <si>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</si>
  <si>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</si>
  <si>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</si>
  <si>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</si>
  <si>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</si>
  <si>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</si>
  <si>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</si>
  <si>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</si>
  <si>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</si>
  <si>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</si>
  <si>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</si>
  <si>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</si>
  <si>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</si>
  <si>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</si>
  <si>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</si>
  <si>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</si>
  <si>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</si>
  <si>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</si>
  <si>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</si>
  <si>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</si>
  <si>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</si>
  <si>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</si>
  <si>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</si>
  <si>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</si>
  <si>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</si>
  <si>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</si>
  <si>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</si>
  <si>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</si>
  <si>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</si>
  <si>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</si>
  <si>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</si>
  <si>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</si>
  <si>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</si>
  <si>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</si>
  <si>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</si>
  <si>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</si>
  <si>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</si>
  <si>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</si>
  <si>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</si>
  <si>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</si>
  <si>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</si>
  <si>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</si>
  <si>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</si>
  <si>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</si>
  <si>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</si>
  <si>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</si>
  <si>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</si>
  <si>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</si>
  <si>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</si>
  <si>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</si>
  <si>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</si>
  <si>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</si>
  <si>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</si>
  <si>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</si>
  <si>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</si>
  <si>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</si>
  <si>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</si>
  <si>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</si>
  <si>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</si>
  <si>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</si>
  <si>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</si>
  <si>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</si>
  <si>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</si>
  <si>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</si>
  <si>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</si>
  <si>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</si>
  <si>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</si>
  <si>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</si>
  <si>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</si>
  <si>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</si>
  <si>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</si>
  <si>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</si>
  <si>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</si>
  <si>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</si>
  <si>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</si>
  <si>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</si>
  <si>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</si>
  <si>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</si>
  <si>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</si>
  <si>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</si>
  <si>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</si>
  <si>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</si>
  <si>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</si>
  <si>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</si>
  <si>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</si>
  <si>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</si>
  <si>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</si>
  <si>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</si>
  <si>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</si>
  <si>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</si>
  <si>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</si>
  <si>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</si>
  <si>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</si>
  <si>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</si>
  <si>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</si>
  <si>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</si>
  <si>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</si>
  <si>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</si>
  <si>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</si>
  <si>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</si>
  <si>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</si>
  <si>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</si>
  <si>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</si>
  <si>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</si>
  <si>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</si>
  <si>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</si>
  <si>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</si>
  <si>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</si>
  <si>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</si>
  <si>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</si>
  <si>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</si>
  <si>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</si>
  <si>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</si>
  <si>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</si>
  <si>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</si>
  <si>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</si>
  <si>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</si>
  <si>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</si>
  <si>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</si>
  <si>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</si>
  <si>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</si>
  <si>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</si>
  <si>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</si>
  <si>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</si>
  <si>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</si>
  <si>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</si>
  <si>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</si>
  <si>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</si>
  <si>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</si>
  <si>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</si>
  <si>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</si>
  <si>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</si>
  <si>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</si>
  <si>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</si>
  <si>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</si>
  <si>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</si>
  <si>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</si>
  <si>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</si>
  <si>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</si>
  <si>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</si>
  <si>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</si>
  <si>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</si>
  <si>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</si>
  <si>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</si>
  <si>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</si>
  <si>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</si>
  <si>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</si>
  <si>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</si>
  <si>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</si>
  <si>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</si>
  <si>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</si>
  <si>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</si>
  <si>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</si>
  <si>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</si>
  <si>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</si>
  <si>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</si>
  <si>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</si>
  <si>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</si>
  <si>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</si>
  <si>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</si>
  <si>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</si>
  <si>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</si>
  <si>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</si>
  <si>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</si>
  <si>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</si>
  <si>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</si>
  <si>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</si>
  <si>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</si>
  <si>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</si>
  <si>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</si>
  <si>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</si>
  <si>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</si>
  <si>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</si>
  <si>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</si>
  <si>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</si>
  <si>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</si>
  <si>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</si>
  <si>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</si>
  <si>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</si>
  <si>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</si>
  <si>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</si>
  <si>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</si>
  <si>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</si>
  <si>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</si>
  <si>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</si>
  <si>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</si>
  <si>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</si>
  <si>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</si>
  <si>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</si>
  <si>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</si>
  <si>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</si>
  <si>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</si>
  <si>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</si>
  <si>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</si>
  <si>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</si>
  <si>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</si>
  <si>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</si>
  <si>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</si>
  <si>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</si>
  <si>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</si>
  <si>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</si>
  <si>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</si>
  <si>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</si>
  <si>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</si>
  <si>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</si>
  <si>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</si>
  <si>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</si>
  <si>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</si>
  <si>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</si>
  <si>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</si>
  <si>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</si>
  <si>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</si>
  <si>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</si>
  <si>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</si>
  <si>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</si>
  <si>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</si>
  <si>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</si>
  <si>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</si>
  <si>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</si>
  <si>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</si>
  <si>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</si>
  <si>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</si>
  <si>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</si>
  <si>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</si>
  <si>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</si>
  <si>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</si>
  <si>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</si>
  <si>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</si>
  <si>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</si>
  <si>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</si>
  <si>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</si>
  <si>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</si>
  <si>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</si>
  <si>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</si>
  <si>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</si>
  <si>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</si>
  <si>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</si>
  <si>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</si>
  <si>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</si>
  <si>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</si>
  <si>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</si>
  <si>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</si>
  <si>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</si>
  <si>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</si>
  <si>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</si>
  <si>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</si>
  <si>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</si>
  <si>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</si>
  <si>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</si>
  <si>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</si>
  <si>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</si>
  <si>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</si>
  <si>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</si>
  <si>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</si>
  <si>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</si>
  <si>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</si>
  <si>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</si>
  <si>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</si>
  <si>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</si>
  <si>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</si>
  <si>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</si>
  <si>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</si>
  <si>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</si>
  <si>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</si>
  <si>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</si>
  <si>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</si>
  <si>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</si>
  <si>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</si>
  <si>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</si>
  <si>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</si>
  <si>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</si>
  <si>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</si>
  <si>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</si>
  <si>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</si>
  <si>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</si>
  <si>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</si>
  <si>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</si>
  <si>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</si>
  <si>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</si>
  <si>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</si>
  <si>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</si>
  <si>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</si>
  <si>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</si>
  <si>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</si>
  <si>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</si>
  <si>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</si>
  <si>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</si>
  <si>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</si>
  <si>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</si>
  <si>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</si>
  <si>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</si>
  <si>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</si>
  <si>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</si>
  <si>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</si>
  <si>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</si>
  <si>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</si>
  <si>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</si>
  <si>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</si>
  <si>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</si>
  <si>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</si>
  <si>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</si>
  <si>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</si>
  <si>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</si>
  <si>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</si>
  <si>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</si>
  <si>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</si>
  <si>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</si>
  <si>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</si>
  <si>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</si>
  <si>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</si>
  <si>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</si>
  <si>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</si>
  <si>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</si>
  <si>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</si>
  <si>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</si>
  <si>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</si>
  <si>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</si>
  <si>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</si>
  <si>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</si>
  <si>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</si>
  <si>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</si>
  <si>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</si>
  <si>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</si>
  <si>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</si>
  <si>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</si>
  <si>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</si>
  <si>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</si>
  <si>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</si>
  <si>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</si>
  <si>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</si>
  <si>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</si>
  <si>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</si>
  <si>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</si>
  <si>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</si>
  <si>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</si>
  <si>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</si>
  <si>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</si>
  <si>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</si>
  <si>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</si>
  <si>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</si>
  <si>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</si>
  <si>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</si>
  <si>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</si>
  <si>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</si>
  <si>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</si>
  <si>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</si>
  <si>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</si>
  <si>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</si>
  <si>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</si>
  <si>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</si>
  <si>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</si>
  <si>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</si>
  <si>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</si>
  <si>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</si>
  <si>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</si>
  <si>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</si>
  <si>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</si>
  <si>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</si>
  <si>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</si>
  <si>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</si>
  <si>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</si>
  <si>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</si>
  <si>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</si>
  <si>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</si>
  <si>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</si>
  <si>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</si>
  <si>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</si>
  <si>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</si>
  <si>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</si>
  <si>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</si>
  <si>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</si>
  <si>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</si>
  <si>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</si>
  <si>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</si>
  <si>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</si>
  <si>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</si>
  <si>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</si>
  <si>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</si>
  <si>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</si>
  <si>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</si>
  <si>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</si>
  <si>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</si>
  <si>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</si>
  <si>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</si>
  <si>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</si>
  <si>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</si>
  <si>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</si>
  <si>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</si>
  <si>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</si>
  <si>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</si>
  <si>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</si>
  <si>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</si>
  <si>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</si>
  <si>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</si>
  <si>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</si>
  <si>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</si>
  <si>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</si>
  <si>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</si>
  <si>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</si>
  <si>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</si>
  <si>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</si>
  <si>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</si>
  <si>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</si>
  <si>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</si>
  <si>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</si>
  <si>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</si>
  <si>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</si>
  <si>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</si>
  <si>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</si>
  <si>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</si>
  <si>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</si>
  <si>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</si>
  <si>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</si>
  <si>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</si>
  <si>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</si>
  <si>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</si>
  <si>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</si>
  <si>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</si>
  <si>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</si>
  <si>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</si>
  <si>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</si>
  <si>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</si>
  <si>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</si>
  <si>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</si>
  <si>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</si>
  <si>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</si>
  <si>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</si>
  <si>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</si>
  <si>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</si>
  <si>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</si>
  <si>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</si>
  <si>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</si>
  <si>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</si>
  <si>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</si>
  <si>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</si>
  <si>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</si>
  <si>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</si>
  <si>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</si>
  <si>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</si>
  <si>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</si>
  <si>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</si>
  <si>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</si>
  <si>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</si>
  <si>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</si>
  <si>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</si>
  <si>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</si>
  <si>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</si>
  <si>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</si>
  <si>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</si>
  <si>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</si>
  <si>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</si>
  <si>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</si>
  <si>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</si>
  <si>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</si>
  <si>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</si>
  <si>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</si>
  <si>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</si>
  <si>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</si>
  <si>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</si>
  <si>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</si>
  <si>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</si>
  <si>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</si>
  <si>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</si>
  <si>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</si>
  <si>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</si>
  <si>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</si>
  <si>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</si>
  <si>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</si>
  <si>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</si>
  <si>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</si>
  <si>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</si>
  <si>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</si>
  <si>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</si>
  <si>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</si>
  <si>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</si>
  <si>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</si>
  <si>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</si>
  <si>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</si>
  <si>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</si>
  <si>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</si>
  <si>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</si>
  <si>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</si>
  <si>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</si>
  <si>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</si>
  <si>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</si>
  <si>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</si>
  <si>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</si>
  <si>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</si>
  <si>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</si>
  <si>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</si>
  <si>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</si>
  <si>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</si>
  <si>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</si>
  <si>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</si>
  <si>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</si>
  <si>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</si>
  <si>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</si>
  <si>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</si>
  <si>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</si>
  <si>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</si>
  <si>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</si>
  <si>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</si>
  <si>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</si>
  <si>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</si>
  <si>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</si>
  <si>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</si>
  <si>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</si>
  <si>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</si>
  <si>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</si>
  <si>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</si>
  <si>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</si>
  <si>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</si>
  <si>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</si>
  <si>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</si>
  <si>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</si>
  <si>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</si>
  <si>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</si>
  <si>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</si>
  <si>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</si>
  <si>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</si>
  <si>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</si>
  <si>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</si>
  <si>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</si>
  <si>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</si>
  <si>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</si>
  <si>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</si>
  <si>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</si>
  <si>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</si>
  <si>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</si>
  <si>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</si>
  <si>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</si>
  <si>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</si>
  <si>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</si>
  <si>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</si>
  <si>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</si>
  <si>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</si>
  <si>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</si>
  <si>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</si>
  <si>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</si>
  <si>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</si>
  <si>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</si>
  <si>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</si>
  <si>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</si>
  <si>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</si>
  <si>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</si>
  <si>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</si>
  <si>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</si>
  <si>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</si>
  <si>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</si>
  <si>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</si>
  <si>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</si>
  <si>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</si>
  <si>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</si>
  <si>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</si>
  <si>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</si>
  <si>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</si>
  <si>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</si>
  <si>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</si>
  <si>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</si>
  <si>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</si>
  <si>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</si>
  <si>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</si>
  <si>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</si>
  <si>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</si>
  <si>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</si>
  <si>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</si>
  <si>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</si>
  <si>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</si>
  <si>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</si>
  <si>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</si>
  <si>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</si>
  <si>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</si>
  <si>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</si>
  <si>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</si>
  <si>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</si>
  <si>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</si>
  <si>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</si>
  <si>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</si>
  <si>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</si>
  <si>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</si>
  <si>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</si>
  <si>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</si>
  <si>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</si>
  <si>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</si>
  <si>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</si>
  <si>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</si>
  <si>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</si>
  <si>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</si>
  <si>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</si>
  <si>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</si>
  <si>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</si>
  <si>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</si>
  <si>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</si>
  <si>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</si>
  <si>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</si>
  <si>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</si>
  <si>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</si>
  <si>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</si>
  <si>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</si>
  <si>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</si>
  <si>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</si>
  <si>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</si>
  <si>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</si>
  <si>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</si>
  <si>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</si>
  <si>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</si>
  <si>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</si>
  <si>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</si>
  <si>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</si>
  <si>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</si>
  <si>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</si>
  <si>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</si>
  <si>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</si>
  <si>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</si>
  <si>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</si>
  <si>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</si>
  <si>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</si>
  <si>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</si>
  <si>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</si>
  <si>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</si>
  <si>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</si>
  <si>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</si>
  <si>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</si>
  <si>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</si>
  <si>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</si>
  <si>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</si>
  <si>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</si>
  <si>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</si>
  <si>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</si>
  <si>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</si>
  <si>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</si>
  <si>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</si>
  <si>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</si>
  <si>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</si>
  <si>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</si>
  <si>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</si>
  <si>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</si>
  <si>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</si>
  <si>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</si>
  <si>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</si>
  <si>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</si>
  <si>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</si>
  <si>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</si>
  <si>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</si>
  <si>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</si>
  <si>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</si>
  <si>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</si>
  <si>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</si>
  <si>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</si>
  <si>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</si>
  <si>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</si>
  <si>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</si>
  <si>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</si>
  <si>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</si>
  <si>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</si>
  <si>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</si>
  <si>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</si>
  <si>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</si>
  <si>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</si>
  <si>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</si>
  <si>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</si>
  <si>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</si>
  <si>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</si>
  <si>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</si>
  <si>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</si>
  <si>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</si>
  <si>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</si>
  <si>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</si>
  <si>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</si>
  <si>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</si>
  <si>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</si>
  <si>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</si>
  <si>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</si>
  <si>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</si>
  <si>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</si>
  <si>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</si>
  <si>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</si>
  <si>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</si>
  <si>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</si>
  <si>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</si>
  <si>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</si>
  <si>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</si>
  <si>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</si>
  <si>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</si>
  <si>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</si>
  <si>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</si>
  <si>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</si>
  <si>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</si>
  <si>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</si>
  <si>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</si>
  <si>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</si>
  <si>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</si>
  <si>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</si>
  <si>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</si>
  <si>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</si>
  <si>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</si>
  <si>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</si>
  <si>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</si>
  <si>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</si>
  <si>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</si>
  <si>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</si>
  <si>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</si>
  <si>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</si>
  <si>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</si>
  <si>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</si>
  <si>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</si>
  <si>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</si>
  <si>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</si>
  <si>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</si>
  <si>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</si>
  <si>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</si>
  <si>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</si>
  <si>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</si>
  <si>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</si>
  <si>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</si>
  <si>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</si>
  <si>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</si>
  <si>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</si>
  <si>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</si>
  <si>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</si>
  <si>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</si>
  <si>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</si>
  <si>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</si>
  <si>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</si>
  <si>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</si>
  <si>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</si>
  <si>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</si>
  <si>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</si>
  <si>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</si>
  <si>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</si>
  <si>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</si>
  <si>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</si>
  <si>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</si>
  <si>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</si>
  <si>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</si>
  <si>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</si>
  <si>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</si>
  <si>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</si>
  <si>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</si>
  <si>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</si>
  <si>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</si>
  <si>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</si>
  <si>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</si>
  <si>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</si>
  <si>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</si>
  <si>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</si>
  <si>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</si>
  <si>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</si>
  <si>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</si>
  <si>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</si>
  <si>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</si>
  <si>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</si>
  <si>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</si>
  <si>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</si>
  <si>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</si>
  <si>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</si>
  <si>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</si>
  <si>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</si>
  <si>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</si>
  <si>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</si>
  <si>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</si>
  <si>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</si>
  <si>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</si>
  <si>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</si>
  <si>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</si>
  <si>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</si>
  <si>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</si>
  <si>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</si>
  <si>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</si>
  <si>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</si>
  <si>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</si>
  <si>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</si>
  <si>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</si>
  <si>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</si>
  <si>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</si>
  <si>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</si>
  <si>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</si>
  <si>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</si>
  <si>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</si>
  <si>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</si>
  <si>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</si>
  <si>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</si>
  <si>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</si>
  <si>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</si>
  <si>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</si>
  <si>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</si>
  <si>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</si>
  <si>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</si>
  <si>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</si>
  <si>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</si>
  <si>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</si>
  <si>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</si>
  <si>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</si>
  <si>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</si>
  <si>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</si>
  <si>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</si>
  <si>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</si>
  <si>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</si>
  <si>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</si>
  <si>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</si>
  <si>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</si>
  <si>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</si>
  <si>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</si>
  <si>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</si>
  <si>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</si>
  <si>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</si>
  <si>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</si>
  <si>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</si>
  <si>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</si>
  <si>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</si>
  <si>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</si>
  <si>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</si>
  <si>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</si>
  <si>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</si>
  <si>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</si>
  <si>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</si>
  <si>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</si>
  <si>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</si>
  <si>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</si>
  <si>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</si>
  <si>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</si>
  <si>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</si>
  <si>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</si>
  <si>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</si>
  <si>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</si>
  <si>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</si>
  <si>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</si>
  <si>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</si>
  <si>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</si>
  <si>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</si>
  <si>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</si>
  <si>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</si>
  <si>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</si>
  <si>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</si>
  <si>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</si>
  <si>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</si>
  <si>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</si>
  <si>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</si>
  <si>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</si>
  <si>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</si>
  <si>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</si>
  <si>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</si>
  <si>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</si>
  <si>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</si>
  <si>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</si>
  <si>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</si>
  <si>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</si>
  <si>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</si>
  <si>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</si>
  <si>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</si>
  <si>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</si>
  <si>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</si>
  <si>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</si>
  <si>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</si>
  <si>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</si>
  <si>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</si>
  <si>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</si>
  <si>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</si>
  <si>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</si>
  <si>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</si>
  <si>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</si>
  <si>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</si>
  <si>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</si>
  <si>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</si>
  <si>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</si>
  <si>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</si>
  <si>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</si>
  <si>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</si>
  <si>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</si>
  <si>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</si>
  <si>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</si>
  <si>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</si>
  <si>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</si>
  <si>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</si>
  <si>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</si>
  <si>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</si>
  <si>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</si>
  <si>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</si>
  <si>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</si>
  <si>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</si>
  <si>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</si>
  <si>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</si>
  <si>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</si>
  <si>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</si>
  <si>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</si>
  <si>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</si>
  <si>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</si>
  <si>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</si>
  <si>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</si>
  <si>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</si>
  <si>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</si>
  <si>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</si>
  <si>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</si>
  <si>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</si>
  <si>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</si>
  <si>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</si>
  <si>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</si>
  <si>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</si>
  <si>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</si>
  <si>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</si>
  <si>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</si>
  <si>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</si>
  <si>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</si>
  <si>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</si>
  <si>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</si>
  <si>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</si>
  <si>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</si>
  <si>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</si>
  <si>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</si>
  <si>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</si>
  <si>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</si>
  <si>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</si>
  <si>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</si>
  <si>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</si>
  <si>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</si>
  <si>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</si>
  <si>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</si>
  <si>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</si>
  <si>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</si>
  <si>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</si>
  <si>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</si>
  <si>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</si>
  <si>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</si>
  <si>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</si>
  <si>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</si>
  <si>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</si>
  <si>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</si>
  <si>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</si>
  <si>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</si>
  <si>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</si>
  <si>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</si>
  <si>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</si>
  <si>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</si>
  <si>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</si>
  <si>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</si>
  <si>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</si>
  <si>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</si>
  <si>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</si>
  <si>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</si>
  <si>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</si>
  <si>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</si>
  <si>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</si>
  <si>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</si>
  <si>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</si>
  <si>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</si>
  <si>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</si>
  <si>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</si>
  <si>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</si>
  <si>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</si>
  <si>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</si>
  <si>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</si>
  <si>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</si>
  <si>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</si>
  <si>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</si>
  <si>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</si>
  <si>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</si>
  <si>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</si>
  <si>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</si>
  <si>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</si>
  <si>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</si>
  <si>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</si>
  <si>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</si>
  <si>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</si>
  <si>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</si>
  <si>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</si>
  <si>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</si>
  <si>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</si>
  <si>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</si>
  <si>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</si>
  <si>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</si>
  <si>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</si>
  <si>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</si>
  <si>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</si>
  <si>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</si>
  <si>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</si>
  <si>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</si>
  <si>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</si>
  <si>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</si>
  <si>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</si>
  <si>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</si>
  <si>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</si>
  <si>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</si>
  <si>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</si>
  <si>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</si>
  <si>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</si>
  <si>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</si>
  <si>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</si>
  <si>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</si>
  <si>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</si>
  <si>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</si>
  <si>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</si>
  <si>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</si>
  <si>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</si>
  <si>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</si>
  <si>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</si>
  <si>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</si>
  <si>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</si>
  <si>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</si>
  <si>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</si>
  <si>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</si>
  <si>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</si>
  <si>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</si>
  <si>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</si>
  <si>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</si>
  <si>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</si>
  <si>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</si>
  <si>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</si>
  <si>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</si>
  <si>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</si>
  <si>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</si>
  <si>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</si>
  <si>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</si>
  <si>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</si>
  <si>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</si>
  <si>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</si>
  <si>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</si>
  <si>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</si>
  <si>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</si>
  <si>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</si>
  <si>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</si>
  <si>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</si>
  <si>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</si>
  <si>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</si>
  <si>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</si>
  <si>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</si>
  <si>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</si>
  <si>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</si>
  <si>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</si>
  <si>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</si>
  <si>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</si>
  <si>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</si>
  <si>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</si>
  <si>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</si>
  <si>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</si>
  <si>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</si>
  <si>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</si>
  <si>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</si>
  <si>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</si>
  <si>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</si>
  <si>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</si>
  <si>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</si>
  <si>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</si>
  <si>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</si>
  <si>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</si>
  <si>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</si>
  <si>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</si>
  <si>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</si>
  <si>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</si>
  <si>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</si>
  <si>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</si>
  <si>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</si>
  <si>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</si>
  <si>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</si>
  <si>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</si>
  <si>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</si>
  <si>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</si>
  <si>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</si>
  <si>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</si>
  <si>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</si>
  <si>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</si>
  <si>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</si>
  <si>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</si>
  <si>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</si>
  <si>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</si>
  <si>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</si>
  <si>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</si>
  <si>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</si>
  <si>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</si>
  <si>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</si>
  <si>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</si>
  <si>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</si>
  <si>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</si>
  <si>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</si>
  <si>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</si>
  <si>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</si>
  <si>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</si>
  <si>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</si>
  <si>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</si>
  <si>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</si>
  <si>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</si>
  <si>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</si>
  <si>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</si>
  <si>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</si>
  <si>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</si>
  <si>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</si>
  <si>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</si>
  <si>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</si>
  <si>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</si>
  <si>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</si>
  <si>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</si>
  <si>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</si>
  <si>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</si>
  <si>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</si>
  <si>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</si>
  <si>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</si>
  <si>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</si>
  <si>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</si>
  <si>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</si>
  <si>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</si>
  <si>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</si>
  <si>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</si>
  <si>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</si>
  <si>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</si>
  <si>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</si>
  <si>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</si>
  <si>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</si>
  <si>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</si>
  <si>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</si>
  <si>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</si>
  <si>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</si>
  <si>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</si>
  <si>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</si>
  <si>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</si>
  <si>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</si>
  <si>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</si>
  <si>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</si>
  <si>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</si>
  <si>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</si>
  <si>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</si>
  <si>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</si>
  <si>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</si>
  <si>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</si>
  <si>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</si>
  <si>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</si>
  <si>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</si>
  <si>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</si>
  <si>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</si>
  <si>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</si>
  <si>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</si>
  <si>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</si>
  <si>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</si>
  <si>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</si>
  <si>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</si>
  <si>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</si>
  <si>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</si>
  <si>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</si>
  <si>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</si>
  <si>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</si>
  <si>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</si>
  <si>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</si>
  <si>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</si>
  <si>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</si>
  <si>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</si>
  <si>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</si>
  <si>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</si>
  <si>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</si>
  <si>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</si>
  <si>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</si>
  <si>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</si>
  <si>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</si>
  <si>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</si>
  <si>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</si>
  <si>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</si>
  <si>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</si>
  <si>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</si>
  <si>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</si>
  <si>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</si>
  <si>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</si>
  <si>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</si>
  <si>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</si>
  <si>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</si>
  <si>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</si>
  <si>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</si>
  <si>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</si>
  <si>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</si>
  <si>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</si>
  <si>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</si>
  <si>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</si>
  <si>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</si>
  <si>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</si>
  <si>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</si>
  <si>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</si>
  <si>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</si>
  <si>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</si>
  <si>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</si>
  <si>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</si>
  <si>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</si>
  <si>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</si>
  <si>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</si>
  <si>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</si>
  <si>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</si>
  <si>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</si>
  <si>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</si>
  <si>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</si>
  <si>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</si>
  <si>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</si>
  <si>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</si>
  <si>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</si>
  <si>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</si>
  <si>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</si>
  <si>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</si>
  <si>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</si>
  <si>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</si>
  <si>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</si>
  <si>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</si>
  <si>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</si>
  <si>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</si>
  <si>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</si>
  <si>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</si>
  <si>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</si>
  <si>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</si>
  <si>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</si>
  <si>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</si>
  <si>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</si>
  <si>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</si>
  <si>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</si>
  <si>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</si>
  <si>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</si>
  <si>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</si>
  <si>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</si>
  <si>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</si>
  <si>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</si>
  <si>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</si>
  <si>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</si>
  <si>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</si>
  <si>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</si>
  <si>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</si>
  <si>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</si>
  <si>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</si>
  <si>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</si>
  <si>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</si>
  <si>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</si>
  <si>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</si>
  <si>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</si>
  <si>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</si>
  <si>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</si>
  <si>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</si>
  <si>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</si>
  <si>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</si>
  <si>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</si>
  <si>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</si>
  <si>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</si>
  <si>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</si>
  <si>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</si>
  <si>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</si>
  <si>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</si>
  <si>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</si>
  <si>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</si>
  <si>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</si>
  <si>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</si>
  <si>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</si>
  <si>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</si>
  <si>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</si>
  <si>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</si>
  <si>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</si>
  <si>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</si>
  <si>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</si>
  <si>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</si>
  <si>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</si>
  <si>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</si>
  <si>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</si>
  <si>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</si>
  <si>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</si>
  <si>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</si>
  <si>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</si>
  <si>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</si>
  <si>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</si>
  <si>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</si>
  <si>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</si>
  <si>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</si>
  <si>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</si>
  <si>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</si>
  <si>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</si>
  <si>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</si>
  <si>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</si>
  <si>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</si>
  <si>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</si>
  <si>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</si>
  <si>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</si>
  <si>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</si>
  <si>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</si>
  <si>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</si>
  <si>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</si>
  <si>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</si>
  <si>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</si>
  <si>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</si>
  <si>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</si>
  <si>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</si>
  <si>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</si>
  <si>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</si>
  <si>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</si>
  <si>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</si>
  <si>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</si>
  <si>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</si>
  <si>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</si>
  <si>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</si>
  <si>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</si>
  <si>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</si>
  <si>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</si>
  <si>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</si>
  <si>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</si>
  <si>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</si>
  <si>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</si>
  <si>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</si>
  <si>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</si>
  <si>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</si>
  <si>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</si>
  <si>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</si>
  <si>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</si>
  <si>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</si>
  <si>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</si>
  <si>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</si>
  <si>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</si>
  <si>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</si>
  <si>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</si>
  <si>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</si>
  <si>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</si>
  <si>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</si>
  <si>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</si>
  <si>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</si>
  <si>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</si>
  <si>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</si>
  <si>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</si>
  <si>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</si>
  <si>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</si>
  <si>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</si>
  <si>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</si>
  <si>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</si>
  <si>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</si>
  <si>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</si>
  <si>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</si>
  <si>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</si>
  <si>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</si>
  <si>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</si>
  <si>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</si>
  <si>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</si>
  <si>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</si>
  <si>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</si>
  <si>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</si>
  <si>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</si>
  <si>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</si>
  <si>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</si>
  <si>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</si>
  <si>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</si>
  <si>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</si>
  <si>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</si>
  <si>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</si>
  <si>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</si>
  <si>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</si>
  <si>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</si>
  <si>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</si>
  <si>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</si>
  <si>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</si>
  <si>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</si>
  <si>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</si>
  <si>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</si>
  <si>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</si>
  <si>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</si>
  <si>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</si>
  <si>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</si>
  <si>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</si>
  <si>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</si>
  <si>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</si>
  <si>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</si>
  <si>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</si>
  <si>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</si>
  <si>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</si>
  <si>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</si>
  <si>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</si>
  <si>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</si>
  <si>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</si>
  <si>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</si>
  <si>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</si>
  <si>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</si>
  <si>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</si>
  <si>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</si>
  <si>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</si>
  <si>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</si>
  <si>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</si>
  <si>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</si>
  <si>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</si>
  <si>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</si>
  <si>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</si>
  <si>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</si>
  <si>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</si>
  <si>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</si>
  <si>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</si>
  <si>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</si>
  <si>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</si>
  <si>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</si>
  <si>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</si>
  <si>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</si>
  <si>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</si>
  <si>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</si>
  <si>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</si>
  <si>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</si>
  <si>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</si>
  <si>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</si>
  <si>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</si>
  <si>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</si>
  <si>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</si>
  <si>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</si>
  <si>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</si>
  <si>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</si>
  <si>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</si>
  <si>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</si>
  <si>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</si>
  <si>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</si>
  <si>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</si>
  <si>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</si>
  <si>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</si>
  <si>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</si>
  <si>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</si>
  <si>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</si>
  <si>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</si>
  <si>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</si>
  <si>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</si>
  <si>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</si>
  <si>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</si>
  <si>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</si>
  <si>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</si>
  <si>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</si>
  <si>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</si>
  <si>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</si>
  <si>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</si>
  <si>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</si>
  <si>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</si>
  <si>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</si>
  <si>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</si>
  <si>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</si>
  <si>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</si>
  <si>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</si>
  <si>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</si>
  <si>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</si>
  <si>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</si>
  <si>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</si>
  <si>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</si>
  <si>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</si>
  <si>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</si>
  <si>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</si>
  <si>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</si>
  <si>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</si>
  <si>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</si>
  <si>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</si>
  <si>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</si>
  <si>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</si>
  <si>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</si>
  <si>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</si>
  <si>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</si>
  <si>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</si>
  <si>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</si>
  <si>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</si>
  <si>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</si>
  <si>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</si>
  <si>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</si>
  <si>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</si>
  <si>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</si>
  <si>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</si>
  <si>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</si>
  <si>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</si>
  <si>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</si>
  <si>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</si>
  <si>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</si>
  <si>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</si>
  <si>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</si>
  <si>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</si>
  <si>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</si>
  <si>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</si>
  <si>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</si>
  <si>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</si>
  <si>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</si>
  <si>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</si>
  <si>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</si>
  <si>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</si>
  <si>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</si>
  <si>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</si>
  <si>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</si>
  <si>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</si>
  <si>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</si>
  <si>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</si>
  <si>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</si>
  <si>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</si>
  <si>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</si>
  <si>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</si>
  <si>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</si>
  <si>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</si>
  <si>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</si>
  <si>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</si>
  <si>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</si>
  <si>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</si>
  <si>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</si>
  <si>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</si>
  <si>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</si>
  <si>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</si>
  <si>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</si>
  <si>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</si>
  <si>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</si>
  <si>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</si>
  <si>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</si>
  <si>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</si>
  <si>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</si>
  <si>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</si>
  <si>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</si>
  <si>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</si>
  <si>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</si>
  <si>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</si>
  <si>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</si>
  <si>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</si>
  <si>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</si>
  <si>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</si>
  <si>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</si>
  <si>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</si>
  <si>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</si>
  <si>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</si>
  <si>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</si>
  <si>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</si>
  <si>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</si>
  <si>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</si>
  <si>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</si>
  <si>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</si>
  <si>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</si>
  <si>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</si>
  <si>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</si>
  <si>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</si>
  <si>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</si>
  <si>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</si>
  <si>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</si>
  <si>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</si>
  <si>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</si>
  <si>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</si>
  <si>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</si>
  <si>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</si>
  <si>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</si>
  <si>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</si>
  <si>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</si>
  <si>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</si>
  <si>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</si>
  <si>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</si>
  <si>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</si>
  <si>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</si>
  <si>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</si>
  <si>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</si>
  <si>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</si>
  <si>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</si>
  <si>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</si>
  <si>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</si>
  <si>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</si>
  <si>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</si>
  <si>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</si>
  <si>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</si>
  <si>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</si>
  <si>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</si>
  <si>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</si>
  <si>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</si>
  <si>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</si>
  <si>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</si>
  <si>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</si>
  <si>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</si>
  <si>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</si>
  <si>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</si>
  <si>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</si>
  <si>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</si>
  <si>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</si>
  <si>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</si>
  <si>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</si>
  <si>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</si>
  <si>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</si>
  <si>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</si>
  <si>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</si>
  <si>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</si>
  <si>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</si>
  <si>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</si>
  <si>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</si>
  <si>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</si>
  <si>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</si>
  <si>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</si>
  <si>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</si>
  <si>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</si>
  <si>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</si>
  <si>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</si>
  <si>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</si>
  <si>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</si>
  <si>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</si>
  <si>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</si>
  <si>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</si>
  <si>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</si>
  <si>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</si>
  <si>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</si>
  <si>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</si>
  <si>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</si>
  <si>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</si>
  <si>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</si>
  <si>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</si>
  <si>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</si>
  <si>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</si>
  <si>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</si>
  <si>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</si>
  <si>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</si>
  <si>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</si>
  <si>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</si>
  <si>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</si>
  <si>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</si>
  <si>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</si>
  <si>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</si>
  <si>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</si>
  <si>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</si>
  <si>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</si>
  <si>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</si>
  <si>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</si>
  <si>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</si>
  <si>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</si>
  <si>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</si>
  <si>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</si>
  <si>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</si>
  <si>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</si>
  <si>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</si>
  <si>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</si>
  <si>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</si>
  <si>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</si>
  <si>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</si>
  <si>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</si>
  <si>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</si>
  <si>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</si>
  <si>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</si>
  <si>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</si>
  <si>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</si>
  <si>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</si>
  <si>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</si>
  <si>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</si>
  <si>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</si>
  <si>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</si>
  <si>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</si>
  <si>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</si>
  <si>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</si>
  <si>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</si>
  <si>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</si>
  <si>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</si>
  <si>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</si>
  <si>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</si>
  <si>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</si>
  <si>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</si>
  <si>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</si>
  <si>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</si>
  <si>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</si>
  <si>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</si>
  <si>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</si>
  <si>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</si>
  <si>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</si>
  <si>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</si>
  <si>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</si>
  <si>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</si>
  <si>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</si>
  <si>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</si>
  <si>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</si>
  <si>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</si>
  <si>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</si>
  <si>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</si>
  <si>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</si>
  <si>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</si>
  <si>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</si>
  <si>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</si>
  <si>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</si>
  <si>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</si>
  <si>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</si>
  <si>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</si>
  <si>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</si>
  <si>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</si>
  <si>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</si>
  <si>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</si>
  <si>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</si>
  <si>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</si>
  <si>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</si>
  <si>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</si>
  <si>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</si>
  <si>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</si>
  <si>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</si>
  <si>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</si>
  <si>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</si>
  <si>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</si>
  <si>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</si>
  <si>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</si>
  <si>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</si>
  <si>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</si>
  <si>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</si>
  <si>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</si>
  <si>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</si>
  <si>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</si>
  <si>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</si>
  <si>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</si>
  <si>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</si>
  <si>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</si>
  <si>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</si>
  <si>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</si>
  <si>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</si>
  <si>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</si>
  <si>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</si>
  <si>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</si>
  <si>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</si>
  <si>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</si>
  <si>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</si>
  <si>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</si>
  <si>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</si>
  <si>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</si>
  <si>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</si>
  <si>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</si>
  <si>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</si>
  <si>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</si>
  <si>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</si>
  <si>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</si>
  <si>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</si>
  <si>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</si>
  <si>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</si>
  <si>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</si>
  <si>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</si>
  <si>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</si>
  <si>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</si>
  <si>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</si>
  <si>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</si>
  <si>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</si>
  <si>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</si>
  <si>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</si>
  <si>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</si>
  <si>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</si>
  <si>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</si>
  <si>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</si>
  <si>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</si>
  <si>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</si>
  <si>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</si>
  <si>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</si>
  <si>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</si>
  <si>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</si>
  <si>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</si>
  <si>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</si>
  <si>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</si>
  <si>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</si>
  <si>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</si>
  <si>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</si>
  <si>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</si>
  <si>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</si>
  <si>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</si>
  <si>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</si>
  <si>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</si>
  <si>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</si>
  <si>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</si>
  <si>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</si>
  <si>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</si>
  <si>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</si>
  <si>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</si>
  <si>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</si>
  <si>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</si>
  <si>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</si>
  <si>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</si>
  <si>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</si>
  <si>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</si>
  <si>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</si>
  <si>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</si>
  <si>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</si>
  <si>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</si>
  <si>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</si>
  <si>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</si>
  <si>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</si>
  <si>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</si>
  <si>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</si>
  <si>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</si>
  <si>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</si>
  <si>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</si>
  <si>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</si>
  <si>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</si>
  <si>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</si>
  <si>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</si>
  <si>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</si>
  <si>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</si>
  <si>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</si>
  <si>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</si>
  <si>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</si>
  <si>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</si>
  <si>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</si>
  <si>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</si>
  <si>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</si>
  <si>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</si>
  <si>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</si>
  <si>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</si>
  <si>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</si>
  <si>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</si>
  <si>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</si>
  <si>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</si>
  <si>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</si>
  <si>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</si>
  <si>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</si>
  <si>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</si>
  <si>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</si>
  <si>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</si>
  <si>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</si>
  <si>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</si>
  <si>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</si>
  <si>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</si>
  <si>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</si>
  <si>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</si>
  <si>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</si>
  <si>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</si>
  <si>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</si>
  <si>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</si>
  <si>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</si>
  <si>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</si>
  <si>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</si>
  <si>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</si>
  <si>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</si>
  <si>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</si>
  <si>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</si>
  <si>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</si>
  <si>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</si>
  <si>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</si>
  <si>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</si>
  <si>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</si>
  <si>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</si>
  <si>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</si>
  <si>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</si>
  <si>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</si>
  <si>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</si>
  <si>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</si>
  <si>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</si>
  <si>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</si>
  <si>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</si>
  <si>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</si>
  <si>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</si>
  <si>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</si>
  <si>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</si>
  <si>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</si>
  <si>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</si>
  <si>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</si>
  <si>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</si>
  <si>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</si>
  <si>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</si>
  <si>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</si>
  <si>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</si>
  <si>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</si>
  <si>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</si>
  <si>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</si>
  <si>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</si>
  <si>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</si>
  <si>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</si>
  <si>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</si>
  <si>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</si>
  <si>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</si>
  <si>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</si>
  <si>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</si>
  <si>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</si>
  <si>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</si>
  <si>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</si>
  <si>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</si>
  <si>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</si>
  <si>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</si>
  <si>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</si>
  <si>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</si>
  <si>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</si>
  <si>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</si>
  <si>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</si>
  <si>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</si>
  <si>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</si>
  <si>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</si>
  <si>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</si>
  <si>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</si>
  <si>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</si>
  <si>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</si>
  <si>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</si>
  <si>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</si>
  <si>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</si>
  <si>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</si>
  <si>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</si>
  <si>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</si>
  <si>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</si>
  <si>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</si>
  <si>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</si>
  <si>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</si>
  <si>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</si>
  <si>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</si>
  <si>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</si>
  <si>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</si>
  <si>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</si>
  <si>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</si>
  <si>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</si>
  <si>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</si>
  <si>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</si>
  <si>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</si>
  <si>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</si>
  <si>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</si>
  <si>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</si>
  <si>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</si>
  <si>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</si>
  <si>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</si>
  <si>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</si>
  <si>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</si>
  <si>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</si>
  <si>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</si>
  <si>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</si>
  <si>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</si>
  <si>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</si>
  <si>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</si>
  <si>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</si>
  <si>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</si>
  <si>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</si>
  <si>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</si>
  <si>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</si>
  <si>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</si>
  <si>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</si>
  <si>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</si>
  <si>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</si>
  <si>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</si>
  <si>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</si>
  <si>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</si>
  <si>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</si>
  <si>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</si>
  <si>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</si>
  <si>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</si>
  <si>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</si>
  <si>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</si>
  <si>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</si>
  <si>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</si>
  <si>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</si>
  <si>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</si>
  <si>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</si>
  <si>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</si>
  <si>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</si>
  <si>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</si>
  <si>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</si>
  <si>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</si>
  <si>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</si>
  <si>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</si>
  <si>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</si>
  <si>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</si>
  <si>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</si>
  <si>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</si>
  <si>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</si>
  <si>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</si>
  <si>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</si>
  <si>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</si>
  <si>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</si>
  <si>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</si>
  <si>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</si>
  <si>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</si>
  <si>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</si>
  <si>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</si>
  <si>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</si>
  <si>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</si>
  <si>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</si>
  <si>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</si>
  <si>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</si>
  <si>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</si>
  <si>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</si>
  <si>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</si>
  <si>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</si>
  <si>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</si>
  <si>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</si>
  <si>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</si>
  <si>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</si>
  <si>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</si>
  <si>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</si>
  <si>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</si>
  <si>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</si>
  <si>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</si>
  <si>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</si>
  <si>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</si>
  <si>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</si>
  <si>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</si>
  <si>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</si>
  <si>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</si>
  <si>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</si>
  <si>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</si>
  <si>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</si>
  <si>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</si>
  <si>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</si>
  <si>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</si>
  <si>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</si>
  <si>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</si>
  <si>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</si>
  <si>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</si>
  <si>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</si>
  <si>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</si>
  <si>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</si>
  <si>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</si>
  <si>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</si>
  <si>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</si>
  <si>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</si>
  <si>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</si>
  <si>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</si>
  <si>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</si>
  <si>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</si>
  <si>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</si>
  <si>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</si>
  <si>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</si>
  <si>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</si>
  <si>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</si>
  <si>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</si>
  <si>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</si>
  <si>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</si>
  <si>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</si>
  <si>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</si>
  <si>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</si>
  <si>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</si>
  <si>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</si>
  <si>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</si>
  <si>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</si>
  <si>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</si>
  <si>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</si>
  <si>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</si>
  <si>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</si>
  <si>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</si>
  <si>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</si>
  <si>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</si>
  <si>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</si>
  <si>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</si>
  <si>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</si>
  <si>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</si>
  <si>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</si>
  <si>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</si>
  <si>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</si>
  <si>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</si>
  <si>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</si>
  <si>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</si>
  <si>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</si>
  <si>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</si>
  <si>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</si>
  <si>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</si>
  <si>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</si>
  <si>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</si>
  <si>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</si>
  <si>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</si>
  <si>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</si>
  <si>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</si>
  <si>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</si>
  <si>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</si>
  <si>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</si>
  <si>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</si>
  <si>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</si>
  <si>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</si>
  <si>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</si>
  <si>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</si>
  <si>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</si>
  <si>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</si>
  <si>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</si>
  <si>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</si>
  <si>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</si>
  <si>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</si>
  <si>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</si>
  <si>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</si>
  <si>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</si>
  <si>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</si>
  <si>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</si>
  <si>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</si>
  <si>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</si>
  <si>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</si>
  <si>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</si>
  <si>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</si>
  <si>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</si>
  <si>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</si>
  <si>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</si>
  <si>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</si>
  <si>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</si>
  <si>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</si>
  <si>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</si>
  <si>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</si>
  <si>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</si>
  <si>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</si>
  <si>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</si>
  <si>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</si>
  <si>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</si>
  <si>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</si>
  <si>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</si>
  <si>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</si>
  <si>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</si>
  <si>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</si>
  <si>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</si>
  <si>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</si>
  <si>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</si>
  <si>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</si>
  <si>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</si>
  <si>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</si>
  <si>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</si>
  <si>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</si>
  <si>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</si>
  <si>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</si>
  <si>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</si>
  <si>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</si>
  <si>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</si>
  <si>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</si>
  <si>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</si>
  <si>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</si>
  <si>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</si>
  <si>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</si>
  <si>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</si>
  <si>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</si>
  <si>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</si>
  <si>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</si>
  <si>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</si>
  <si>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</si>
  <si>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</si>
  <si>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</si>
  <si>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</si>
  <si>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</si>
  <si>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</si>
  <si>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</si>
  <si>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</si>
  <si>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</si>
  <si>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</si>
  <si>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</si>
  <si>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</si>
  <si>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</si>
  <si>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</si>
  <si>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</si>
  <si>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</si>
  <si>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</si>
  <si>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</si>
  <si>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</si>
  <si>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</si>
  <si>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</si>
  <si>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</si>
  <si>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</si>
  <si>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</si>
  <si>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</si>
  <si>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</si>
  <si>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</si>
  <si>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</si>
  <si>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</si>
  <si>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</si>
  <si>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</si>
  <si>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</si>
  <si>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</si>
  <si>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</si>
  <si>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</si>
  <si>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</si>
  <si>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</si>
  <si>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</si>
  <si>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</si>
  <si>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</si>
  <si>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</si>
  <si>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</si>
  <si>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</si>
  <si>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</si>
  <si>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</si>
  <si>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</si>
  <si>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</si>
  <si>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</si>
  <si>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</si>
  <si>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</si>
  <si>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</si>
  <si>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</si>
  <si>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</si>
  <si>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</si>
  <si>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</si>
  <si>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</si>
  <si>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</si>
  <si>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</si>
  <si>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</si>
  <si>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</si>
  <si>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</si>
  <si>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</si>
  <si>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</si>
  <si>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</si>
  <si>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</si>
  <si>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</si>
  <si>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</si>
  <si>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</si>
  <si>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</si>
  <si>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</si>
  <si>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</si>
  <si>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</si>
  <si>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</si>
  <si>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</si>
  <si>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</si>
  <si>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</si>
  <si>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</si>
  <si>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</si>
  <si>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</si>
  <si>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</si>
  <si>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</si>
  <si>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</si>
  <si>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</si>
  <si>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</si>
  <si>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</si>
  <si>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</si>
  <si>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</si>
  <si>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</si>
  <si>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</si>
  <si>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</si>
  <si>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</si>
  <si>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</si>
  <si>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</si>
  <si>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</si>
  <si>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</si>
  <si>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</si>
  <si>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</si>
  <si>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</si>
  <si>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</si>
  <si>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</si>
  <si>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</si>
  <si>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</si>
  <si>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</si>
  <si>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</si>
  <si>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</si>
  <si>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</si>
  <si>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</si>
  <si>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</si>
  <si>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</si>
  <si>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</si>
  <si>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</si>
  <si>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</si>
  <si>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</si>
  <si>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</si>
  <si>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</si>
  <si>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</si>
  <si>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</si>
  <si>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</si>
  <si>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</si>
  <si>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</si>
  <si>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</si>
  <si>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</si>
  <si>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</si>
  <si>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</si>
  <si>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</si>
  <si>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</si>
  <si>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</si>
  <si>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</si>
  <si>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</si>
  <si>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</si>
  <si>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</si>
  <si>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</si>
  <si>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</si>
  <si>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</si>
  <si>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</si>
  <si>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</si>
  <si>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</si>
  <si>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</si>
  <si>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</si>
  <si>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</si>
  <si>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</si>
  <si>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</si>
  <si>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</si>
  <si>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</si>
  <si>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</si>
  <si>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</si>
  <si>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</si>
  <si>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</si>
  <si>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</si>
  <si>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</si>
  <si>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</si>
  <si>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</si>
  <si>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</si>
  <si>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</si>
  <si>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</si>
  <si>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</si>
  <si>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</si>
  <si>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</si>
  <si>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</si>
  <si>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</si>
  <si>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</si>
  <si>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</si>
  <si>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</si>
  <si>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</si>
  <si>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</si>
  <si>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</si>
  <si>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</si>
  <si>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</si>
  <si>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</si>
  <si>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</si>
  <si>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</si>
  <si>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</si>
  <si>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</si>
  <si>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</si>
  <si>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</si>
  <si>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</si>
  <si>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</si>
  <si>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</si>
  <si>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</si>
  <si>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</si>
  <si>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</si>
  <si>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</si>
  <si>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</si>
  <si>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</si>
  <si>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</si>
  <si>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</si>
  <si>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</si>
  <si>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</si>
  <si>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</si>
  <si>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</si>
  <si>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</si>
  <si>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</si>
  <si>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</si>
  <si>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</si>
  <si>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</si>
  <si>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</si>
  <si>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</si>
  <si>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</si>
  <si>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</si>
  <si>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</si>
  <si>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</si>
  <si>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</si>
  <si>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</si>
  <si>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</si>
  <si>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</si>
  <si>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</si>
  <si>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</si>
  <si>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</si>
  <si>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</si>
  <si>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</si>
  <si>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</si>
  <si>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</si>
  <si>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</si>
  <si>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</si>
  <si>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</si>
  <si>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</si>
  <si>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</si>
  <si>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</si>
  <si>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</si>
  <si>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</si>
  <si>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</si>
  <si>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</si>
  <si>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</si>
  <si>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</si>
  <si>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</si>
  <si>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</si>
  <si>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</si>
  <si>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</si>
  <si>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</si>
  <si>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</si>
  <si>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</si>
  <si>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</si>
  <si>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</si>
  <si>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</si>
  <si>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</si>
  <si>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</si>
  <si>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</si>
  <si>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</si>
  <si>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</si>
  <si>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</si>
  <si>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</si>
  <si>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</si>
  <si>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</si>
  <si>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</si>
  <si>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</si>
  <si>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</si>
  <si>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</si>
  <si>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</si>
  <si>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</si>
  <si>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</si>
  <si>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</si>
  <si>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</si>
  <si>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</si>
  <si>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</si>
  <si>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</si>
  <si>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</si>
  <si>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</si>
  <si>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</si>
  <si>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</si>
  <si>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</si>
  <si>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</si>
  <si>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</si>
  <si>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</si>
  <si>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</si>
  <si>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</si>
  <si>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</si>
  <si>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</si>
  <si>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</si>
  <si>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</si>
  <si>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</si>
  <si>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</si>
  <si>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</si>
  <si>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</si>
  <si>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</si>
  <si>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</si>
  <si>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</si>
  <si>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</si>
  <si>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</si>
  <si>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</si>
  <si>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</si>
  <si>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</si>
  <si>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</si>
  <si>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</si>
  <si>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</si>
  <si>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</si>
  <si>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</si>
  <si>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</si>
  <si>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</si>
  <si>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</si>
  <si>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</si>
  <si>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</si>
  <si>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</si>
  <si>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</si>
  <si>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</si>
  <si>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</si>
  <si>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</si>
  <si>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</si>
  <si>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</si>
  <si>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</si>
  <si>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</si>
  <si>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</si>
  <si>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</si>
  <si>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</si>
  <si>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</si>
  <si>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</si>
  <si>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</si>
  <si>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</si>
  <si>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</si>
  <si>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</si>
  <si>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</si>
  <si>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</si>
  <si>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</si>
  <si>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</si>
  <si>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</si>
  <si>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</si>
  <si>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</si>
  <si>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</si>
  <si>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</si>
  <si>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</si>
  <si>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</si>
  <si>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</si>
  <si>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</si>
  <si>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</si>
  <si>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</si>
  <si>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</si>
  <si>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</si>
  <si>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</si>
  <si>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</si>
  <si>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</si>
  <si>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</si>
  <si>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</si>
  <si>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</si>
  <si>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</si>
  <si>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</si>
  <si>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</si>
  <si>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</si>
  <si>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</si>
  <si>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</si>
  <si>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</si>
  <si>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</si>
  <si>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</si>
  <si>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</si>
  <si>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</si>
  <si>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</si>
  <si>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</si>
  <si>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</si>
  <si>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</si>
  <si>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</si>
  <si>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</si>
  <si>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</si>
  <si>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</si>
  <si>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</si>
  <si>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</si>
  <si>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</si>
  <si>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</si>
  <si>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</si>
  <si>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</si>
  <si>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</si>
  <si>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</si>
  <si>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</si>
  <si>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</si>
  <si>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</si>
  <si>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</si>
  <si>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</si>
  <si>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</si>
  <si>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</si>
  <si>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</si>
  <si>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</si>
  <si>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</si>
  <si>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</si>
  <si>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</si>
  <si>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</si>
  <si>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</si>
  <si>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</si>
  <si>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</si>
  <si>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</si>
  <si>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</si>
  <si>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</si>
  <si>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</si>
  <si>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</si>
  <si>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</si>
  <si>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</si>
  <si>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</si>
  <si>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</si>
  <si>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</si>
  <si>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</si>
  <si>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</si>
  <si>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</si>
  <si>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</si>
  <si>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</si>
  <si>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</si>
  <si>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</si>
  <si>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</si>
  <si>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</si>
  <si>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</si>
  <si>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</si>
  <si>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</si>
  <si>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</si>
  <si>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</si>
  <si>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</si>
  <si>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</si>
  <si>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</si>
  <si>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</si>
  <si>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</si>
  <si>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</si>
  <si>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</si>
  <si>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</si>
  <si>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</si>
  <si>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</si>
  <si>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</si>
  <si>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</si>
  <si>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</si>
  <si>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</si>
  <si>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</si>
  <si>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</si>
  <si>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</si>
  <si>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</si>
  <si>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</si>
  <si>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</si>
  <si>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</si>
  <si>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</si>
  <si>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</si>
  <si>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</si>
  <si>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</si>
  <si>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</si>
  <si>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</si>
  <si>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</si>
  <si>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</si>
  <si>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</si>
  <si>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</si>
  <si>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</si>
  <si>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</si>
  <si>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</si>
  <si>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</si>
  <si>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</si>
  <si>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</si>
  <si>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</si>
  <si>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</si>
  <si>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</si>
  <si>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</si>
  <si>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</si>
  <si>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</si>
  <si>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</si>
  <si>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</si>
  <si>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</si>
  <si>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</si>
  <si>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</si>
  <si>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</si>
  <si>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</si>
  <si>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</si>
  <si>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</si>
  <si>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</si>
  <si>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</si>
  <si>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</si>
  <si>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</si>
  <si>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</si>
  <si>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</si>
  <si>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</si>
  <si>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</si>
  <si>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</si>
  <si>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</si>
  <si>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</si>
  <si>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</si>
  <si>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</si>
  <si>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</si>
  <si>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</si>
  <si>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</si>
  <si>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</si>
  <si>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</si>
  <si>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</si>
  <si>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</si>
  <si>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</si>
  <si>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</si>
  <si>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</si>
  <si>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</si>
  <si>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</si>
  <si>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</si>
  <si>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</si>
  <si>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</si>
  <si>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</si>
  <si>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</si>
  <si>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</si>
  <si>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</si>
  <si>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</si>
  <si>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</si>
  <si>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</si>
  <si>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</si>
  <si>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</si>
  <si>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</si>
  <si>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</si>
  <si>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</si>
  <si>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</si>
  <si>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</si>
  <si>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</si>
  <si>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</si>
  <si>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</si>
  <si>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</si>
  <si>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</si>
  <si>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</si>
  <si>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</si>
  <si>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</si>
  <si>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</si>
  <si>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</si>
  <si>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</si>
  <si>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</si>
  <si>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</si>
  <si>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</si>
  <si>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</si>
  <si>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</si>
  <si>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</si>
  <si>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</si>
  <si>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</si>
  <si>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</si>
  <si>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</si>
  <si>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</si>
  <si>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</si>
  <si>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</si>
  <si>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</si>
  <si>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</si>
  <si>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</si>
  <si>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</si>
  <si>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</si>
  <si>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</si>
  <si>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</si>
  <si>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</si>
  <si>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</si>
  <si>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</si>
  <si>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</si>
  <si>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</si>
  <si>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</si>
  <si>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</si>
  <si>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</si>
  <si>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</si>
  <si>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</si>
  <si>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</si>
  <si>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</si>
  <si>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</si>
  <si>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</si>
  <si>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</si>
  <si>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</si>
  <si>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</si>
  <si>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</si>
  <si>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</si>
  <si>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</si>
  <si>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</si>
  <si>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</si>
  <si>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</si>
  <si>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</si>
  <si>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</si>
  <si>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</si>
  <si>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</si>
  <si>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</si>
  <si>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</si>
  <si>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</si>
  <si>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</si>
  <si>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</si>
  <si>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</si>
  <si>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</si>
  <si>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</si>
  <si>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</si>
  <si>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</si>
  <si>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</si>
  <si>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</si>
  <si>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</si>
  <si>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</si>
  <si>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</si>
  <si>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</si>
  <si>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</si>
  <si>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</si>
  <si>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</si>
  <si>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</si>
  <si>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</si>
  <si>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</si>
  <si>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</si>
  <si>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</si>
  <si>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</si>
  <si>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</si>
  <si>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</si>
  <si>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</si>
  <si>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</si>
  <si>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</si>
  <si>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</si>
  <si>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</si>
  <si>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</si>
  <si>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</si>
  <si>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</si>
  <si>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</si>
  <si>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</si>
  <si>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</si>
  <si>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</si>
  <si>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</si>
  <si>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</si>
  <si>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</si>
  <si>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</si>
  <si>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</si>
  <si>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</si>
  <si>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</si>
  <si>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</si>
  <si>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</si>
  <si>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</si>
  <si>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</si>
  <si>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</si>
  <si>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</si>
  <si>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</si>
  <si>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</si>
  <si>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</si>
  <si>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</si>
  <si>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</si>
  <si>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</si>
  <si>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</si>
  <si>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</si>
  <si>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</si>
  <si>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</si>
  <si>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</si>
  <si>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</si>
  <si>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</si>
  <si>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</si>
  <si>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</si>
  <si>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</si>
  <si>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</si>
  <si>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</si>
  <si>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</si>
  <si>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</si>
  <si>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</si>
  <si>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</si>
  <si>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</si>
  <si>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</si>
  <si>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</si>
  <si>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</si>
  <si>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</si>
  <si>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</si>
  <si>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</si>
  <si>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</si>
  <si>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</si>
  <si>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</si>
  <si>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</si>
  <si>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</si>
  <si>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</si>
  <si>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</si>
  <si>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</si>
  <si>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</si>
  <si>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</si>
  <si>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</si>
  <si>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</si>
  <si>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</si>
  <si>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</si>
  <si>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</si>
  <si>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</si>
  <si>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</si>
  <si>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</si>
  <si>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</si>
  <si>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</si>
  <si>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</si>
  <si>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</si>
  <si>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</si>
  <si>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</si>
  <si>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</si>
  <si>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</si>
  <si>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</si>
  <si>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</si>
  <si>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</si>
  <si>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</si>
  <si>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</si>
  <si>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</si>
  <si>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</si>
  <si>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</si>
  <si>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</si>
  <si>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</si>
  <si>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</si>
  <si>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</si>
  <si>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</si>
  <si>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</si>
  <si>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</si>
  <si>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</si>
  <si>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</si>
  <si>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</si>
  <si>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</si>
  <si>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</si>
  <si>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</si>
  <si>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</si>
  <si>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</si>
  <si>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</si>
  <si>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</si>
  <si>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</si>
  <si>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</si>
  <si>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</si>
  <si>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</si>
  <si>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</si>
  <si>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</si>
  <si>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</si>
  <si>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</si>
  <si>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</si>
  <si>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</si>
  <si>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</si>
  <si>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</si>
  <si>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</si>
  <si>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</si>
  <si>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</si>
  <si>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</si>
  <si>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</si>
  <si>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</si>
  <si>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</si>
  <si>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</si>
  <si>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</si>
  <si>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</si>
  <si>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</si>
  <si>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</si>
  <si>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</si>
  <si>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</si>
  <si>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</si>
  <si>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</si>
  <si>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</si>
  <si>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</si>
  <si>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</si>
  <si>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</si>
  <si>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</si>
  <si>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</si>
  <si>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</si>
  <si>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</si>
  <si>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</si>
  <si>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</si>
  <si>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</si>
  <si>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</si>
  <si>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</si>
  <si>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</si>
  <si>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</si>
  <si>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</si>
  <si>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</si>
  <si>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</si>
  <si>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</si>
  <si>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</si>
  <si>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</si>
  <si>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</si>
  <si>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</si>
  <si>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</si>
  <si>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</si>
  <si>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</si>
  <si>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</si>
  <si>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</si>
  <si>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</si>
  <si>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</si>
  <si>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</si>
  <si>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</si>
  <si>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</si>
  <si>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</si>
  <si>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</si>
  <si>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</si>
  <si>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</si>
  <si>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</si>
  <si>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</si>
  <si>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</si>
  <si>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</si>
  <si>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</si>
  <si>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</si>
  <si>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</si>
  <si>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</si>
  <si>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</si>
  <si>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</si>
  <si>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</si>
  <si>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</si>
  <si>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</si>
  <si>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</si>
  <si>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</si>
  <si>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</si>
  <si>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</si>
  <si>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</si>
  <si>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</si>
  <si>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</si>
  <si>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</si>
  <si>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</si>
  <si>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</si>
  <si>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</si>
  <si>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</si>
  <si>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</si>
  <si>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</si>
  <si>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</si>
  <si>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</si>
  <si>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</si>
  <si>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</si>
  <si>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</si>
  <si>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</si>
  <si>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</si>
  <si>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</si>
  <si>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</si>
  <si>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</si>
  <si>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</si>
  <si>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</si>
  <si>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</si>
  <si>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</si>
  <si>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</si>
  <si>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</si>
  <si>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</si>
  <si>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</si>
  <si>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</si>
  <si>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</si>
  <si>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</si>
  <si>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</si>
  <si>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</si>
  <si>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</si>
  <si>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</si>
  <si>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</si>
  <si>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</si>
  <si>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</si>
  <si>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</si>
  <si>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</si>
  <si>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</si>
  <si>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</si>
  <si>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</si>
  <si>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</si>
  <si>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</si>
  <si>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</si>
  <si>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</si>
  <si>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</si>
  <si>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</si>
  <si>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</si>
  <si>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</si>
  <si>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</si>
  <si>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</si>
  <si>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</si>
  <si>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</si>
  <si>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</si>
  <si>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</si>
  <si>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</si>
  <si>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</si>
  <si>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</si>
  <si>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</si>
  <si>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</si>
  <si>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</si>
  <si>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</si>
  <si>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</si>
  <si>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</si>
  <si>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</si>
  <si>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</si>
  <si>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</si>
  <si>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</si>
  <si>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</si>
  <si>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</si>
  <si>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</si>
  <si>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</si>
  <si>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</si>
  <si>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</si>
  <si>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</si>
  <si>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</si>
  <si>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</si>
  <si>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</si>
  <si>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</si>
  <si>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</si>
  <si>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</si>
  <si>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</si>
  <si>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</si>
  <si>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</si>
  <si>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</si>
  <si>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</si>
  <si>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</si>
  <si>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</si>
  <si>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</si>
  <si>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</si>
  <si>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</si>
  <si>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</si>
  <si>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</si>
  <si>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</si>
  <si>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</si>
  <si>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</si>
  <si>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</si>
  <si>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</si>
  <si>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</si>
  <si>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</si>
  <si>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</si>
  <si>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</si>
  <si>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</si>
  <si>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</si>
  <si>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</si>
  <si>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</si>
  <si>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</si>
  <si>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</si>
  <si>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</si>
  <si>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</si>
  <si>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</si>
  <si>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</si>
  <si>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</si>
  <si>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</si>
  <si>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</si>
  <si>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</si>
  <si>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</si>
  <si>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</si>
  <si>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</si>
  <si>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</si>
  <si>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</si>
  <si>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</si>
  <si>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</si>
  <si>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</si>
  <si>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</si>
  <si>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</si>
  <si>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</si>
  <si>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</si>
  <si>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</si>
  <si>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</si>
  <si>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</si>
  <si>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</si>
  <si>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</si>
  <si>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</si>
  <si>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</si>
  <si>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</si>
  <si>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</si>
  <si>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</si>
  <si>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</si>
  <si>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</si>
  <si>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</si>
  <si>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</si>
  <si>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</si>
  <si>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</si>
  <si>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</si>
  <si>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</si>
  <si>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</si>
  <si>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</si>
  <si>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</si>
  <si>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</si>
  <si>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</si>
  <si>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</si>
  <si>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</si>
  <si>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</si>
  <si>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</si>
  <si>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</si>
  <si>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</si>
  <si>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</si>
  <si>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</si>
  <si>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</si>
  <si>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</si>
  <si>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</si>
  <si>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</si>
  <si>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</si>
  <si>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</si>
  <si>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</si>
  <si>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</si>
  <si>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</si>
  <si>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</si>
  <si>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</si>
  <si>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</si>
  <si>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</si>
  <si>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</si>
  <si>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</si>
  <si>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</si>
  <si>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</si>
  <si>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</si>
  <si>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</si>
  <si>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</si>
  <si>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</si>
  <si>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</si>
  <si>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</si>
  <si>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</si>
  <si>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</si>
  <si>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</si>
  <si>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</si>
  <si>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</si>
  <si>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</si>
  <si>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</si>
  <si>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</si>
  <si>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</si>
  <si>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</si>
  <si>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</si>
  <si>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</si>
  <si>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</si>
  <si>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</si>
  <si>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</si>
  <si>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</si>
  <si>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</si>
  <si>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</si>
  <si>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</si>
  <si>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</si>
  <si>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</si>
  <si>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</si>
  <si>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</si>
  <si>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</si>
  <si>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</si>
  <si>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</si>
  <si>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</si>
  <si>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</si>
  <si>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</si>
  <si>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</si>
  <si>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</si>
  <si>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</si>
  <si>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</si>
  <si>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</si>
  <si>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</si>
  <si>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</si>
  <si>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</si>
  <si>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</si>
  <si>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</si>
  <si>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</si>
  <si>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</si>
  <si>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</si>
  <si>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</si>
  <si>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</si>
  <si>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</si>
  <si>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</si>
  <si>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</si>
  <si>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</si>
  <si>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</si>
  <si>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</si>
  <si>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</si>
  <si>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</si>
  <si>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</si>
  <si>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</si>
  <si>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</si>
  <si>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</si>
  <si>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</si>
  <si>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</si>
  <si>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</si>
  <si>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</si>
  <si>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</si>
  <si>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</si>
  <si>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</si>
  <si>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</si>
  <si>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</si>
  <si>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</si>
  <si>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</si>
  <si>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</si>
  <si>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</si>
  <si>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</si>
  <si>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</si>
  <si>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</si>
  <si>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</si>
  <si>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</si>
  <si>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</si>
  <si>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</si>
  <si>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</si>
  <si>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</si>
  <si>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</si>
  <si>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</si>
  <si>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</si>
  <si>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</si>
  <si>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</si>
  <si>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</si>
  <si>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</si>
  <si>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</si>
  <si>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</si>
  <si>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</si>
  <si>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</si>
  <si>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</si>
  <si>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</si>
  <si>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</si>
  <si>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</si>
  <si>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</si>
  <si>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</si>
  <si>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</si>
  <si>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</si>
  <si>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</si>
  <si>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</si>
  <si>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</si>
  <si>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</si>
  <si>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</si>
  <si>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</si>
  <si>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</si>
  <si>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</si>
  <si>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</si>
  <si>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</si>
  <si>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</si>
  <si>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</si>
  <si>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</si>
  <si>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</si>
  <si>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</si>
  <si>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</si>
  <si>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</si>
  <si>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</si>
  <si>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</si>
  <si>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</si>
  <si>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</si>
  <si>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</si>
  <si>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</si>
  <si>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</si>
  <si>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</si>
  <si>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</si>
  <si>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</si>
  <si>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</si>
  <si>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</si>
  <si>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</si>
  <si>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</si>
  <si>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</si>
  <si>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</si>
  <si>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</si>
  <si>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</si>
  <si>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</si>
  <si>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</si>
  <si>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</si>
  <si>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</si>
  <si>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</si>
  <si>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</si>
  <si>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</si>
  <si>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</si>
  <si>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</si>
  <si>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</si>
  <si>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</si>
  <si>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</si>
  <si>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</si>
  <si>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</si>
  <si>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</si>
  <si>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</si>
  <si>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</si>
  <si>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</si>
  <si>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</si>
  <si>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</si>
  <si>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</si>
  <si>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</si>
  <si>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</si>
  <si>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</si>
  <si>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</si>
  <si>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</si>
  <si>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</si>
  <si>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</si>
  <si>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</si>
  <si>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</si>
  <si>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</si>
  <si>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</si>
  <si>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</si>
  <si>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</si>
  <si>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</si>
  <si>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</si>
  <si>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</si>
  <si>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</si>
  <si>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</si>
  <si>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</si>
  <si>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</si>
  <si>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</si>
  <si>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</si>
  <si>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</si>
  <si>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</si>
  <si>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</si>
  <si>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</si>
  <si>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</si>
  <si>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</si>
  <si>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</si>
  <si>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</si>
  <si>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</si>
  <si>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</si>
  <si>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</si>
  <si>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</si>
  <si>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</si>
  <si>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</si>
  <si>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</si>
  <si>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</si>
  <si>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</si>
  <si>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</si>
  <si>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</si>
  <si>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</si>
  <si>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</si>
  <si>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</si>
  <si>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</si>
  <si>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</si>
  <si>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</si>
  <si>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</si>
  <si>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</si>
  <si>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</si>
  <si>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</si>
  <si>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</si>
  <si>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</si>
  <si>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</si>
  <si>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</si>
  <si>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</si>
  <si>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</si>
  <si>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</si>
  <si>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</si>
  <si>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</si>
  <si>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</si>
  <si>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</si>
  <si>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</si>
  <si>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</si>
  <si>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</si>
  <si>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</si>
  <si>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</si>
  <si>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</si>
  <si>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</si>
  <si>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</si>
  <si>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</si>
  <si>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</si>
  <si>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</si>
  <si>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</si>
  <si>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</si>
  <si>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</si>
  <si>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</si>
  <si>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</si>
  <si>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</si>
  <si>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</si>
  <si>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</si>
  <si>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</si>
  <si>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</si>
  <si>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</si>
  <si>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</si>
  <si>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</si>
  <si>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</si>
  <si>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</si>
  <si>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</si>
  <si>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</si>
  <si>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</si>
  <si>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</si>
  <si>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</si>
  <si>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</si>
  <si>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</si>
  <si>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</si>
  <si>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</si>
  <si>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</si>
  <si>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</si>
  <si>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</si>
  <si>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</si>
  <si>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</si>
  <si>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</si>
  <si>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</si>
  <si>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</si>
  <si>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</si>
  <si>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</si>
  <si>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</si>
  <si>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</si>
  <si>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</si>
  <si>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</si>
  <si>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</si>
  <si>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</si>
  <si>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</si>
  <si>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</si>
  <si>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</si>
  <si>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</si>
  <si>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</si>
  <si>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</si>
  <si>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</si>
  <si>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</si>
  <si>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</si>
  <si>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</si>
  <si>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</si>
  <si>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</si>
  <si>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</si>
  <si>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</si>
  <si>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</si>
  <si>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</si>
  <si>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</si>
  <si>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</si>
  <si>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</si>
  <si>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</si>
  <si>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</si>
  <si>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</si>
  <si>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</si>
  <si>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</si>
  <si>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</si>
  <si>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</si>
  <si>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</si>
  <si>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</si>
  <si>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</si>
  <si>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</si>
  <si>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</si>
  <si>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</si>
  <si>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</si>
  <si>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</si>
  <si>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</si>
  <si>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</si>
  <si>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</si>
  <si>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</si>
  <si>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</si>
  <si>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</si>
  <si>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</si>
  <si>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</si>
  <si>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</si>
  <si>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</si>
  <si>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</si>
  <si>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</si>
  <si>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</si>
  <si>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</si>
  <si>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</si>
  <si>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</si>
  <si>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</si>
  <si>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</si>
  <si>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</si>
  <si>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</si>
  <si>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</si>
  <si>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</si>
  <si>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</si>
  <si>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</si>
  <si>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</si>
  <si>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</si>
  <si>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</si>
  <si>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</si>
  <si>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</si>
  <si>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</si>
  <si>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</si>
  <si>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</si>
  <si>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</si>
  <si>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</si>
  <si>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</si>
  <si>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</si>
  <si>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</si>
  <si>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</si>
  <si>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</si>
  <si>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</si>
  <si>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</si>
  <si>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</si>
  <si>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</si>
  <si>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</si>
  <si>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</si>
  <si>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</si>
  <si>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</si>
  <si>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</si>
  <si>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</si>
  <si>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</si>
  <si>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</si>
  <si>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</si>
  <si>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</si>
  <si>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</si>
  <si>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</si>
  <si>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</si>
  <si>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</si>
  <si>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</si>
  <si>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</si>
  <si>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</si>
  <si>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</si>
  <si>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</si>
  <si>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</si>
  <si>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</si>
  <si>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</si>
  <si>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</si>
  <si>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</si>
  <si>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</si>
  <si>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</si>
  <si>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</si>
  <si>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</si>
  <si>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</si>
  <si>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</si>
  <si>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</si>
  <si>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</si>
  <si>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</si>
  <si>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</si>
  <si>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</si>
  <si>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</si>
  <si>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</si>
  <si>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</si>
  <si>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</si>
  <si>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</si>
  <si>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</si>
  <si>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</si>
  <si>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</si>
  <si>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</si>
  <si>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</si>
  <si>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</si>
  <si>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</si>
  <si>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</si>
  <si>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</si>
  <si>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</si>
  <si>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</si>
  <si>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</si>
  <si>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</si>
  <si>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</si>
  <si>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</si>
  <si>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</si>
  <si>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</si>
  <si>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</si>
  <si>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</si>
  <si>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</si>
  <si>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</si>
  <si>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</si>
  <si>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</si>
  <si>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</si>
  <si>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</si>
  <si>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</si>
  <si>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</si>
  <si>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</si>
  <si>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</si>
  <si>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</si>
  <si>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</si>
  <si>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</si>
  <si>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</si>
  <si>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</si>
  <si>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</si>
  <si>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</si>
  <si>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</si>
  <si>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</si>
  <si>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</si>
  <si>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</si>
  <si>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</si>
  <si>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</si>
  <si>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</si>
  <si>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</si>
  <si>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</si>
  <si>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</si>
  <si>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</si>
  <si>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</si>
  <si>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</si>
  <si>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</si>
  <si>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</si>
  <si>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</si>
  <si>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</si>
  <si>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</si>
  <si>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</si>
  <si>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</si>
  <si>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</si>
  <si>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</si>
  <si>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</si>
  <si>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</si>
  <si>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</si>
  <si>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</si>
  <si>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</si>
  <si>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</si>
  <si>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</si>
  <si>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</si>
  <si>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</si>
  <si>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</si>
  <si>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</si>
  <si>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</si>
  <si>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</si>
  <si>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</si>
  <si>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</si>
  <si>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</si>
  <si>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</si>
  <si>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</si>
  <si>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</si>
  <si>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</si>
  <si>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</si>
  <si>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</si>
  <si>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</si>
  <si>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</si>
  <si>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</si>
  <si>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</si>
  <si>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</si>
  <si>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</si>
  <si>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</si>
  <si>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</si>
  <si>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</si>
  <si>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</si>
  <si>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</si>
  <si>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</si>
  <si>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</si>
  <si>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</si>
  <si>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</si>
  <si>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</si>
  <si>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</si>
  <si>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</si>
  <si>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</si>
  <si>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</si>
  <si>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</si>
  <si>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</si>
  <si>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</si>
  <si>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</si>
  <si>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</si>
  <si>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</si>
  <si>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</si>
  <si>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</si>
  <si>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</si>
  <si>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</si>
  <si>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</si>
  <si>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</si>
  <si>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</si>
  <si>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</si>
  <si>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</si>
  <si>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</si>
  <si>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</si>
  <si>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</si>
  <si>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</si>
  <si>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</si>
  <si>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</si>
  <si>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</si>
  <si>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</si>
  <si>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</si>
  <si>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</si>
  <si>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</si>
  <si>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</si>
  <si>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</si>
  <si>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</si>
  <si>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</si>
  <si>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</si>
  <si>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</si>
  <si>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</si>
  <si>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</si>
  <si>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</si>
  <si>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</si>
  <si>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</si>
  <si>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</si>
  <si>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</si>
  <si>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</si>
  <si>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</si>
  <si>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</si>
  <si>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</si>
  <si>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</si>
  <si>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</si>
  <si>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</si>
  <si>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</si>
  <si>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</si>
  <si>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</si>
  <si>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</si>
  <si>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</si>
  <si>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</si>
  <si>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</si>
  <si>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</si>
  <si>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</si>
  <si>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</si>
  <si>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</si>
  <si>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</si>
  <si>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</si>
  <si>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</si>
  <si>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</si>
  <si>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</si>
  <si>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</si>
  <si>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</si>
  <si>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</si>
  <si>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</si>
  <si>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</si>
  <si>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</si>
  <si>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</si>
  <si>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</si>
  <si>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</si>
  <si>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</si>
  <si>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</si>
  <si>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</si>
  <si>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</si>
  <si>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</si>
  <si>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</si>
  <si>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</si>
  <si>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</si>
  <si>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</si>
  <si>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</si>
  <si>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</si>
  <si>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</si>
  <si>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</si>
  <si>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</si>
  <si>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</si>
  <si>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</si>
  <si>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</si>
  <si>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</si>
  <si>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</si>
  <si>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</si>
  <si>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</si>
  <si>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</si>
  <si>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</si>
  <si>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</si>
  <si>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</si>
  <si>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</si>
  <si>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</si>
  <si>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</si>
  <si>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</si>
  <si>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</si>
  <si>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</si>
  <si>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</si>
  <si>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</si>
  <si>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</si>
  <si>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</si>
  <si>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</si>
  <si>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</si>
  <si>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</si>
  <si>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</si>
  <si>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</si>
  <si>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</si>
  <si>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</si>
  <si>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</si>
  <si>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</si>
  <si>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</si>
  <si>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</si>
  <si>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</si>
  <si>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</si>
  <si>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</si>
  <si>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</si>
  <si>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</si>
  <si>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</si>
  <si>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</si>
  <si>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</si>
  <si>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</si>
  <si>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</si>
  <si>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</si>
  <si>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</si>
  <si>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</si>
  <si>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</si>
  <si>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</si>
  <si>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</si>
  <si>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</si>
  <si>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</si>
  <si>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</si>
  <si>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</si>
  <si>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</si>
  <si>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</si>
  <si>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</si>
  <si>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</si>
  <si>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</si>
  <si>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</si>
  <si>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</si>
  <si>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</si>
  <si>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</si>
  <si>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</si>
  <si>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</si>
  <si>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</si>
  <si>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</si>
  <si>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</si>
  <si>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</si>
  <si>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</si>
  <si>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</si>
  <si>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</si>
  <si>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</si>
  <si>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</si>
  <si>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</si>
  <si>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</si>
  <si>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</si>
  <si>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</si>
  <si>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</si>
  <si>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</si>
  <si>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</si>
  <si>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</si>
  <si>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</si>
  <si>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</si>
  <si>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</si>
  <si>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</si>
  <si>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</si>
  <si>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</si>
  <si>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</si>
  <si>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</si>
  <si>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</si>
  <si>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</si>
  <si>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</si>
  <si>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</si>
  <si>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</si>
  <si>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</si>
  <si>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</si>
  <si>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</si>
  <si>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</si>
  <si>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</si>
  <si>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</si>
  <si>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</si>
  <si>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</si>
  <si>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</si>
  <si>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</si>
  <si>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</si>
  <si>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</si>
  <si>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</si>
  <si>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</si>
  <si>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</si>
  <si>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</si>
  <si>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</si>
  <si>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</si>
  <si>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</si>
  <si>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</si>
  <si>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</si>
  <si>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</si>
  <si>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</si>
  <si>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</si>
  <si>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</si>
  <si>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</si>
  <si>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</si>
  <si>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</si>
  <si>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</si>
  <si>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</si>
  <si>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</si>
  <si>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</si>
  <si>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</si>
  <si>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</si>
  <si>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</si>
  <si>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</si>
  <si>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</si>
  <si>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</si>
  <si>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</si>
  <si>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</si>
  <si>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</si>
  <si>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</si>
  <si>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</si>
  <si>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</si>
  <si>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</si>
  <si>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</si>
  <si>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</si>
  <si>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</si>
  <si>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</si>
  <si>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</si>
  <si>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</si>
  <si>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</si>
  <si>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</si>
  <si>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</si>
  <si>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</si>
  <si>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</si>
  <si>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</si>
  <si>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</si>
  <si>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</si>
  <si>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</si>
  <si>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</si>
  <si>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</si>
  <si>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</si>
  <si>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</si>
  <si>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</si>
  <si>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</si>
  <si>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</si>
  <si>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</si>
  <si>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</si>
  <si>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</si>
  <si>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</si>
  <si>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</si>
  <si>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</si>
  <si>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</si>
  <si>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</si>
  <si>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</si>
  <si>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</si>
  <si>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</si>
  <si>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</si>
  <si>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</si>
  <si>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</si>
  <si>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</si>
  <si>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</si>
  <si>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</si>
  <si>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</si>
  <si>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</si>
  <si>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</si>
  <si>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</si>
  <si>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</si>
  <si>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</si>
  <si>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</si>
  <si>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</si>
  <si>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</si>
  <si>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</si>
  <si>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</si>
  <si>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</si>
  <si>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</si>
  <si>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</si>
  <si>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</si>
  <si>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</si>
  <si>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</si>
  <si>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</si>
  <si>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</si>
  <si>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</si>
  <si>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</si>
  <si>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</si>
  <si>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</si>
  <si>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</si>
  <si>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</si>
  <si>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</si>
  <si>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</si>
  <si>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</si>
  <si>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</si>
  <si>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</si>
  <si>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</si>
  <si>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</si>
  <si>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</si>
  <si>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</si>
  <si>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</si>
  <si>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</si>
  <si>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</si>
  <si>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</si>
  <si>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</si>
  <si>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</si>
  <si>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</si>
  <si>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</si>
  <si>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</si>
  <si>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</si>
  <si>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</si>
  <si>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</si>
  <si>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</si>
  <si>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</si>
  <si>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</si>
  <si>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</si>
  <si>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</si>
  <si>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</si>
  <si>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</si>
  <si>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</si>
  <si>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</si>
  <si>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</si>
  <si>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</si>
  <si>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</si>
  <si>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</si>
  <si>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</si>
  <si>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</si>
  <si>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</si>
  <si>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</si>
  <si>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</si>
  <si>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</si>
  <si>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</si>
  <si>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</si>
  <si>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</si>
  <si>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</si>
  <si>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</si>
  <si>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</si>
  <si>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</si>
  <si>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</si>
  <si>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</si>
  <si>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</si>
  <si>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</si>
  <si>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</si>
  <si>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</si>
  <si>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</si>
  <si>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</si>
  <si>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</si>
  <si>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</si>
  <si>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</si>
  <si>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</si>
  <si>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</si>
  <si>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</si>
  <si>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</si>
  <si>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</si>
  <si>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</si>
  <si>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</si>
  <si>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</si>
  <si>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</si>
  <si>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</si>
  <si>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</si>
  <si>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</si>
  <si>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</si>
  <si>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</si>
  <si>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</si>
  <si>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</si>
  <si>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</si>
  <si>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</si>
  <si>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</si>
  <si>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</si>
  <si>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</si>
  <si>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</si>
  <si>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</si>
  <si>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</si>
  <si>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</si>
  <si>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</si>
  <si>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</si>
  <si>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</si>
  <si>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</si>
  <si>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</si>
  <si>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</si>
  <si>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</si>
  <si>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</si>
  <si>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</si>
  <si>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</si>
  <si>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</si>
  <si>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</si>
  <si>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</si>
  <si>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</si>
  <si>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</si>
  <si>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</si>
  <si>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</si>
  <si>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</si>
  <si>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</si>
  <si>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</si>
  <si>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</si>
  <si>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</si>
  <si>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</si>
  <si>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</si>
  <si>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</si>
  <si>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</si>
  <si>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</si>
  <si>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</si>
  <si>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</si>
  <si>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</si>
  <si>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</si>
  <si>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</si>
  <si>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</si>
  <si>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</si>
  <si>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</si>
  <si>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</si>
  <si>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</si>
  <si>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</si>
  <si>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</si>
  <si>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</si>
  <si>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</si>
  <si>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</si>
  <si>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</si>
  <si>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</si>
  <si>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</si>
  <si>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</si>
  <si>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</si>
  <si>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</si>
  <si>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</si>
  <si>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</si>
  <si>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</si>
  <si>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</si>
  <si>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</si>
  <si>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</si>
  <si>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</si>
  <si>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</si>
  <si>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</si>
  <si>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</si>
  <si>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</si>
  <si>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</si>
  <si>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</si>
  <si>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</si>
  <si>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</si>
  <si>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</si>
  <si>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</si>
  <si>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</si>
  <si>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</si>
  <si>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</si>
  <si>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</si>
  <si>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</si>
  <si>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</si>
  <si>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</si>
  <si>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</si>
  <si>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</si>
  <si>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</si>
  <si>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</si>
  <si>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</si>
  <si>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</si>
  <si>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</si>
  <si>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</si>
  <si>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</si>
  <si>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</si>
  <si>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</si>
  <si>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</si>
  <si>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</si>
  <si>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</si>
  <si>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</si>
  <si>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</si>
  <si>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</si>
  <si>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</si>
  <si>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</si>
  <si>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</si>
  <si>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</si>
  <si>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</si>
  <si>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</si>
  <si>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</si>
  <si>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</si>
  <si>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</si>
  <si>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</si>
  <si>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</si>
  <si>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</si>
  <si>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</si>
  <si>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</si>
  <si>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</si>
  <si>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</si>
  <si>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</si>
  <si>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</si>
  <si>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</si>
  <si>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</si>
  <si>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</si>
  <si>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</si>
  <si>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</si>
  <si>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</si>
  <si>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</si>
  <si>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</si>
  <si>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</si>
  <si>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</si>
  <si>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</si>
  <si>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</si>
  <si>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</si>
  <si>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</si>
  <si>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</si>
  <si>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</si>
  <si>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</si>
  <si>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</si>
  <si>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</si>
  <si>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</si>
  <si>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</si>
  <si>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</si>
  <si>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</si>
  <si>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</si>
  <si>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</si>
  <si>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</si>
  <si>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</si>
  <si>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</si>
  <si>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</si>
  <si>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</si>
  <si>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</si>
  <si>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</si>
  <si>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</si>
  <si>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</si>
  <si>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</si>
  <si>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</si>
  <si>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</si>
  <si>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</si>
  <si>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</si>
  <si>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</si>
  <si>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</si>
  <si>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</si>
  <si>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</si>
  <si>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</si>
  <si>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</si>
  <si>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</si>
  <si>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</si>
  <si>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</si>
  <si>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</si>
  <si>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</si>
  <si>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</si>
  <si>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</si>
  <si>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</si>
  <si>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</si>
  <si>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</si>
  <si>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</si>
  <si>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</si>
  <si>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</si>
  <si>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</si>
  <si>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</si>
  <si>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</si>
  <si>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</si>
  <si>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</si>
  <si>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</si>
  <si>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</si>
  <si>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</si>
  <si>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</si>
  <si>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</si>
  <si>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</si>
  <si>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</si>
  <si>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</si>
  <si>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</si>
  <si>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</si>
  <si>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</si>
  <si>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</si>
  <si>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</si>
  <si>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</si>
  <si>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</si>
  <si>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</si>
  <si>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</si>
  <si>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</si>
  <si>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</si>
  <si>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</si>
  <si>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</si>
  <si>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</si>
  <si>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</si>
  <si>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</si>
  <si>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</si>
  <si>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</si>
  <si>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</si>
  <si>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</si>
  <si>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</si>
  <si>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</si>
  <si>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</si>
  <si>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</si>
  <si>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</si>
  <si>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</si>
  <si>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</si>
  <si>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</si>
  <si>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</si>
  <si>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</si>
  <si>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</si>
  <si>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</si>
  <si>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</si>
  <si>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</si>
  <si>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</si>
  <si>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</si>
  <si>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</si>
  <si>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</si>
  <si>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</si>
  <si>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</si>
  <si>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</si>
  <si>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</si>
  <si>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</si>
  <si>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</si>
  <si>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</si>
  <si>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</si>
  <si>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</si>
  <si>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</si>
  <si>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</si>
  <si>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</si>
  <si>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</si>
  <si>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</si>
  <si>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</si>
  <si>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</si>
  <si>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</si>
  <si>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</si>
  <si>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</si>
  <si>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</si>
  <si>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</si>
  <si>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</si>
  <si>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</si>
  <si>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</si>
  <si>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</si>
  <si>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</si>
  <si>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</si>
  <si>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</si>
  <si>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</si>
  <si>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</si>
  <si>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</si>
  <si>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</si>
  <si>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</si>
  <si>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</si>
  <si>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</si>
  <si>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</si>
  <si>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</si>
  <si>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</si>
  <si>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</si>
  <si>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</si>
  <si>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</si>
  <si>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</si>
  <si>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</si>
  <si>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</si>
  <si>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</si>
  <si>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</si>
  <si>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</si>
  <si>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</si>
  <si>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</si>
  <si>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</si>
  <si>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</si>
  <si>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</si>
  <si>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</si>
  <si>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</si>
  <si>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</si>
  <si>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</si>
  <si>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</si>
  <si>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</si>
  <si>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</si>
  <si>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</si>
  <si>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</si>
  <si>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</si>
  <si>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</si>
  <si>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</si>
  <si>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</si>
  <si>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</si>
  <si>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</si>
  <si>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</si>
  <si>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</si>
  <si>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</si>
  <si>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</si>
  <si>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</si>
  <si>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</si>
  <si>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</si>
  <si>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</si>
  <si>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</si>
  <si>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</si>
  <si>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</si>
  <si>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</si>
  <si>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</si>
  <si>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</si>
  <si>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</si>
  <si>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</si>
  <si>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</si>
  <si>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</si>
  <si>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</si>
  <si>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</si>
  <si>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</si>
  <si>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</si>
  <si>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</si>
  <si>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</si>
  <si>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</si>
  <si>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</si>
  <si>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</si>
  <si>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</si>
  <si>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</si>
  <si>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</si>
  <si>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</si>
  <si>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</si>
  <si>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</si>
  <si>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</si>
  <si>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</si>
  <si>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</si>
  <si>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</si>
  <si>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</si>
  <si>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</si>
  <si>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</si>
  <si>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</si>
  <si>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</si>
  <si>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</si>
  <si>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</si>
  <si>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</si>
  <si>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</si>
  <si>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</si>
  <si>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</si>
  <si>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</si>
  <si>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</si>
  <si>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</si>
  <si>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</si>
  <si>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</si>
  <si>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</si>
  <si>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</si>
  <si>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</si>
  <si>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</si>
  <si>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</si>
  <si>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</si>
  <si>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</si>
  <si>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</si>
  <si>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</si>
  <si>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</si>
  <si>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</si>
  <si>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</si>
  <si>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</si>
  <si>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</si>
  <si>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</si>
  <si>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</si>
  <si>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</si>
  <si>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</si>
  <si>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</si>
  <si>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</si>
  <si>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</si>
  <si>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</si>
  <si>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</si>
  <si>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</si>
  <si>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</si>
  <si>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</si>
  <si>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</si>
  <si>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</si>
  <si>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</si>
  <si>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</si>
  <si>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</si>
  <si>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</si>
  <si>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</si>
  <si>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</si>
  <si>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</si>
  <si>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</si>
  <si>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</si>
  <si>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</si>
  <si>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</si>
  <si>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</si>
  <si>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</si>
  <si>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</si>
  <si>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</si>
  <si>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</si>
  <si>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</si>
  <si>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</si>
  <si>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</si>
  <si>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</si>
  <si>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</si>
  <si>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</si>
  <si>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</si>
  <si>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</si>
  <si>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</si>
  <si>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</si>
  <si>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</si>
  <si>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</si>
  <si>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</si>
  <si>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</si>
  <si>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</si>
  <si>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</si>
  <si>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</si>
  <si>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</si>
  <si>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</si>
  <si>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</si>
  <si>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</si>
  <si>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</si>
  <si>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</si>
  <si>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</si>
  <si>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</si>
  <si>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</si>
  <si>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</si>
  <si>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</si>
  <si>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</si>
  <si>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</si>
  <si>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</si>
  <si>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</si>
  <si>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</si>
  <si>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</si>
  <si>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</si>
  <si>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</si>
  <si>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</si>
  <si>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</si>
  <si>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</si>
  <si>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</si>
  <si>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</si>
  <si>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</si>
  <si>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</si>
  <si>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</si>
  <si>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</si>
  <si>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</si>
  <si>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</si>
  <si>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</si>
  <si>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</si>
  <si>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</si>
  <si>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</si>
  <si>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</si>
  <si>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</si>
  <si>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</si>
  <si>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</si>
  <si>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</si>
  <si>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</si>
  <si>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</si>
  <si>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</si>
  <si>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</si>
  <si>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</si>
  <si>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</si>
  <si>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</si>
  <si>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</si>
  <si>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</si>
  <si>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</si>
  <si>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</si>
  <si>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</si>
  <si>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</si>
  <si>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</si>
  <si>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</si>
  <si>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</si>
  <si>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</si>
  <si>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</si>
  <si>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</si>
  <si>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</si>
  <si>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</si>
  <si>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</si>
  <si>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</si>
  <si>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</si>
  <si>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</si>
  <si>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</si>
  <si>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</si>
  <si>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</si>
  <si>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</si>
  <si>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</si>
  <si>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</si>
  <si>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</si>
  <si>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</si>
  <si>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</si>
  <si>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</si>
  <si>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</si>
  <si>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</si>
  <si>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</si>
  <si>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</si>
  <si>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</si>
  <si>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</si>
  <si>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</si>
  <si>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</si>
  <si>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</si>
  <si>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</si>
  <si>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</si>
  <si>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</si>
  <si>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</si>
  <si>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</si>
  <si>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</si>
  <si>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</si>
  <si>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</si>
  <si>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</si>
  <si>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</si>
  <si>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</si>
  <si>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</si>
  <si>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</si>
  <si>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</si>
  <si>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</si>
  <si>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</si>
  <si>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</si>
  <si>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</si>
  <si>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</si>
  <si>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</si>
  <si>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</si>
  <si>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</si>
  <si>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</si>
  <si>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</si>
  <si>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</si>
  <si>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</si>
  <si>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</si>
  <si>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</si>
  <si>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</si>
  <si>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</si>
  <si>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</si>
  <si>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</si>
  <si>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</si>
  <si>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</si>
  <si>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</si>
  <si>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</si>
  <si>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</si>
  <si>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</si>
  <si>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</si>
  <si>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</si>
  <si>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</si>
  <si>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</si>
  <si>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</si>
  <si>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</si>
  <si>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</si>
  <si>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</si>
  <si>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</si>
  <si>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</si>
  <si>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</si>
  <si>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</si>
  <si>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</si>
  <si>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</si>
  <si>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</si>
  <si>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</si>
  <si>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</si>
  <si>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</si>
  <si>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</si>
  <si>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</si>
  <si>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</si>
  <si>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</si>
  <si>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</si>
  <si>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</si>
  <si>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</si>
  <si>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</si>
  <si>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</si>
  <si>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</si>
  <si>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</si>
  <si>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</si>
  <si>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</si>
  <si>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</si>
  <si>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</si>
  <si>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</si>
  <si>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</si>
  <si>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</si>
  <si>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</si>
  <si>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</si>
  <si>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</si>
  <si>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</si>
  <si>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</si>
  <si>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</si>
  <si>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</si>
  <si>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</si>
  <si>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</si>
  <si>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</si>
  <si>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</si>
  <si>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</si>
  <si>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</si>
  <si>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</si>
  <si>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</si>
  <si>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</si>
  <si>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</si>
  <si>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</si>
  <si>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</si>
  <si>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</si>
  <si>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</si>
  <si>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</si>
  <si>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</si>
  <si>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</si>
  <si>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</si>
  <si>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</si>
  <si>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</si>
  <si>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</si>
  <si>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</si>
  <si>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</si>
  <si>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</si>
  <si>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</si>
  <si>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</si>
  <si>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</si>
  <si>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</si>
  <si>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</si>
  <si>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</si>
  <si>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</si>
  <si>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</si>
  <si>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</si>
  <si>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</si>
  <si>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</si>
  <si>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</si>
  <si>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</si>
  <si>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</si>
  <si>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</si>
  <si>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</si>
  <si>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</si>
  <si>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</si>
  <si>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</si>
  <si>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</si>
  <si>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</si>
  <si>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</si>
  <si>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</si>
  <si>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</si>
  <si>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</si>
  <si>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</si>
  <si>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</si>
  <si>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</si>
  <si>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</si>
  <si>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</si>
  <si>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</si>
  <si>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</si>
  <si>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</si>
  <si>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</si>
  <si>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</si>
  <si>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</si>
  <si>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</si>
  <si>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</si>
  <si>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</si>
  <si>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</si>
  <si>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</si>
  <si>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</si>
  <si>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</si>
  <si>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</si>
  <si>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</si>
  <si>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</si>
  <si>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</si>
  <si>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</si>
  <si>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</si>
  <si>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</si>
  <si>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</si>
  <si>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</si>
  <si>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</si>
  <si>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</si>
  <si>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</si>
  <si>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</si>
  <si>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</si>
  <si>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</si>
  <si>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</si>
  <si>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</si>
  <si>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</si>
  <si>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</si>
  <si>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</si>
  <si>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</si>
  <si>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</si>
  <si>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</si>
  <si>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</si>
  <si>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</si>
  <si>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</si>
  <si>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</si>
  <si>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</si>
  <si>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</si>
  <si>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</si>
  <si>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</si>
  <si>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</si>
  <si>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</si>
  <si>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</si>
  <si>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</si>
  <si>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</si>
  <si>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</si>
  <si>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</si>
  <si>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</si>
  <si>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</si>
  <si>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</si>
  <si>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</si>
  <si>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</si>
  <si>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</si>
  <si>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</si>
  <si>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</si>
  <si>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</si>
  <si>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</si>
  <si>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</si>
  <si>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</si>
  <si>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</si>
  <si>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</si>
  <si>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</si>
  <si>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</si>
  <si>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</si>
  <si>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</si>
  <si>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</si>
  <si>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</si>
  <si>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</si>
  <si>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</si>
  <si>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</si>
  <si>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</si>
  <si>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</si>
  <si>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</si>
  <si>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</si>
  <si>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</si>
  <si>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</si>
  <si>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</si>
  <si>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</si>
  <si>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</si>
  <si>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</si>
  <si>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</si>
  <si>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</si>
  <si>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</si>
  <si>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</si>
  <si>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</si>
  <si>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</si>
  <si>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</si>
  <si>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</si>
  <si>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</si>
  <si>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</si>
  <si>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</si>
  <si>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</si>
  <si>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</si>
  <si>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</si>
  <si>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</si>
  <si>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</si>
  <si>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</si>
  <si>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</si>
  <si>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</si>
  <si>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</si>
  <si>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</si>
  <si>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</si>
  <si>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</si>
  <si>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</si>
  <si>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</si>
  <si>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</si>
  <si>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</si>
  <si>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</si>
  <si>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</si>
  <si>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</si>
  <si>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</si>
  <si>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</si>
  <si>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</si>
  <si>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</si>
  <si>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</si>
  <si>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</si>
  <si>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</si>
  <si>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</si>
  <si>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</si>
  <si>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</si>
  <si>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</si>
  <si>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</si>
  <si>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</si>
  <si>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</si>
  <si>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</si>
  <si>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</si>
  <si>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</si>
  <si>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</si>
  <si>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</si>
  <si>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</si>
  <si>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</si>
  <si>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</si>
  <si>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</si>
  <si>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</si>
  <si>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</si>
  <si>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</si>
  <si>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</si>
  <si>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</si>
  <si>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</si>
  <si>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</si>
  <si>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</si>
  <si>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</si>
  <si>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</si>
  <si>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</si>
  <si>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</si>
  <si>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</si>
  <si>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</si>
  <si>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</si>
  <si>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</si>
  <si>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</si>
  <si>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</si>
  <si>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</si>
  <si>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</si>
  <si>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</si>
  <si>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</si>
  <si>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</si>
  <si>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</si>
  <si>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</si>
  <si>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</si>
  <si>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</si>
  <si>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</si>
  <si>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</si>
  <si>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</si>
  <si>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</si>
  <si>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</si>
  <si>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</si>
  <si>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</si>
  <si>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</si>
  <si>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</si>
  <si>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</si>
  <si>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</si>
  <si>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</si>
  <si>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</si>
  <si>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</si>
  <si>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</si>
  <si>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</si>
  <si>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</si>
  <si>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</si>
  <si>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</si>
  <si>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</si>
  <si>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</si>
  <si>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</si>
  <si>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</si>
  <si>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</si>
  <si>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</si>
  <si>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</si>
  <si>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</si>
  <si>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</si>
  <si>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</si>
  <si>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</si>
  <si>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</si>
  <si>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</si>
  <si>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</si>
  <si>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</si>
  <si>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</si>
  <si>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</si>
  <si>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</si>
  <si>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</si>
  <si>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</si>
  <si>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</si>
  <si>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</si>
  <si>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</si>
  <si>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</si>
  <si>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</si>
  <si>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</si>
  <si>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</si>
  <si>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</si>
  <si>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</si>
  <si>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</si>
  <si>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</si>
  <si>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</si>
  <si>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</si>
  <si>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</si>
  <si>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</si>
  <si>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</si>
  <si>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</si>
  <si>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</si>
  <si>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</si>
  <si>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</si>
  <si>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</si>
  <si>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</si>
  <si>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</si>
  <si>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</si>
  <si>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</si>
  <si>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</si>
  <si>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</si>
  <si>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</si>
  <si>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</si>
  <si>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</si>
  <si>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</si>
  <si>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</si>
  <si>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</si>
  <si>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</si>
  <si>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</si>
  <si>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</si>
  <si>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</si>
  <si>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</si>
  <si>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</si>
  <si>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</si>
  <si>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</si>
  <si>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</si>
  <si>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</si>
  <si>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</si>
  <si>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</si>
  <si>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</si>
  <si>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</si>
  <si>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</si>
  <si>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</si>
  <si>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</si>
  <si>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</si>
  <si>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</si>
  <si>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</si>
  <si>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</si>
  <si>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</si>
  <si>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</si>
  <si>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</si>
  <si>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</si>
  <si>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</si>
  <si>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</si>
  <si>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</si>
  <si>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</si>
  <si>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</si>
  <si>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</si>
  <si>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</si>
  <si>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</si>
  <si>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</si>
  <si>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</si>
  <si>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</si>
  <si>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</si>
  <si>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</si>
  <si>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</si>
  <si>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</si>
  <si>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</si>
  <si>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</si>
  <si>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</si>
  <si>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</si>
  <si>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</si>
  <si>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</si>
  <si>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</si>
  <si>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</si>
  <si>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</si>
  <si>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</si>
  <si>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</si>
  <si>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</si>
  <si>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</si>
  <si>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</si>
  <si>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</si>
  <si>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</si>
  <si>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</si>
  <si>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</si>
  <si>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</si>
  <si>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</si>
  <si>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</si>
  <si>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</si>
  <si>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</si>
  <si>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</si>
  <si>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</si>
  <si>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</si>
  <si>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</si>
  <si>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</si>
  <si>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</si>
  <si>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</si>
  <si>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</si>
  <si>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</si>
  <si>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</si>
  <si>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</si>
  <si>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</si>
  <si>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</si>
  <si>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</si>
  <si>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</si>
  <si>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</si>
  <si>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</si>
  <si>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</si>
  <si>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</si>
  <si>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</si>
  <si>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</si>
  <si>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</si>
  <si>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</si>
  <si>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</si>
  <si>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</si>
  <si>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</si>
  <si>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</si>
  <si>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</si>
  <si>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</si>
  <si>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</si>
  <si>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</si>
  <si>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</si>
  <si>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</si>
  <si>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</si>
  <si>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</si>
  <si>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</si>
  <si>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</si>
  <si>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</si>
  <si>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</si>
  <si>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</si>
  <si>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</si>
  <si>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</si>
  <si>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</si>
  <si>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</si>
  <si>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</si>
  <si>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</si>
  <si>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</si>
  <si>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</si>
  <si>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</si>
  <si>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</si>
  <si>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</si>
  <si>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</si>
  <si>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</si>
  <si>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</si>
  <si>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</si>
  <si>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</si>
  <si>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</si>
  <si>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</si>
  <si>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</si>
  <si>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</si>
  <si>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</si>
  <si>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</si>
  <si>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</si>
  <si>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</si>
  <si>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</si>
  <si>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</si>
  <si>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</si>
  <si>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</si>
  <si>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</si>
  <si>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</si>
  <si>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</si>
  <si>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</si>
  <si>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</si>
  <si>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</si>
  <si>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</si>
  <si>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</si>
  <si>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</si>
  <si>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</si>
  <si>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</si>
  <si>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</si>
  <si>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</si>
  <si>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</si>
  <si>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</si>
  <si>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</si>
  <si>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</si>
  <si>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</si>
  <si>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</si>
  <si>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</si>
  <si>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</si>
  <si>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</si>
  <si>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</si>
  <si>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</si>
  <si>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</si>
  <si>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</si>
  <si>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</si>
  <si>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</si>
  <si>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</si>
  <si>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</si>
  <si>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</si>
  <si>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</si>
  <si>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</si>
  <si>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</si>
  <si>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</si>
  <si>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</si>
  <si>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</si>
  <si>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</si>
  <si>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</si>
  <si>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</si>
  <si>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</si>
  <si>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</si>
  <si>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</si>
  <si>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</si>
  <si>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</si>
  <si>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</si>
  <si>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</si>
  <si>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</si>
  <si>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</si>
  <si>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</si>
  <si>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</si>
  <si>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</si>
  <si>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</si>
  <si>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</si>
  <si>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</si>
  <si>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</si>
  <si>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</si>
  <si>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</si>
  <si>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</si>
  <si>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</si>
  <si>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</si>
  <si>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</si>
  <si>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</si>
  <si>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</si>
  <si>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</si>
  <si>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</si>
  <si>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</si>
  <si>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</si>
  <si>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</si>
  <si>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</si>
  <si>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</si>
  <si>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</si>
  <si>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</si>
  <si>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</si>
  <si>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</si>
  <si>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</si>
  <si>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</si>
  <si>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</si>
  <si>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</si>
  <si>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</si>
  <si>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</si>
  <si>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</si>
  <si>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</si>
  <si>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</si>
  <si>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</si>
  <si>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</si>
  <si>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</si>
  <si>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</si>
  <si>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</si>
  <si>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</si>
  <si>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</si>
  <si>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</si>
  <si>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</si>
  <si>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</si>
  <si>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</si>
  <si>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</si>
  <si>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</si>
  <si>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</si>
  <si>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</si>
  <si>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</si>
  <si>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</si>
  <si>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</si>
  <si>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</si>
  <si>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</si>
  <si>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</si>
  <si>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</si>
  <si>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</si>
  <si>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</si>
  <si>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</si>
  <si>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</si>
  <si>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</si>
  <si>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</si>
  <si>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</si>
  <si>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</si>
  <si>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</si>
  <si>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</si>
  <si>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</si>
  <si>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</si>
  <si>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</si>
  <si>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</si>
  <si>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</si>
  <si>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</si>
  <si>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</si>
  <si>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</si>
  <si>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</si>
  <si>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</si>
  <si>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</si>
  <si>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</si>
  <si>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</si>
  <si>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</si>
  <si>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</si>
  <si>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</si>
  <si>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</si>
  <si>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</si>
  <si>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</si>
  <si>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</si>
  <si>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</si>
  <si>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</si>
  <si>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</si>
  <si>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</si>
  <si>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</si>
  <si>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</si>
  <si>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</si>
  <si>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</si>
  <si>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</si>
  <si>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</si>
  <si>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</si>
  <si>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</si>
  <si>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</si>
  <si>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</si>
  <si>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</si>
  <si>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</si>
  <si>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</si>
  <si>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</si>
  <si>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</si>
  <si>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</si>
  <si>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</si>
  <si>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</si>
  <si>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</si>
  <si>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</si>
  <si>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</si>
  <si>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</si>
  <si>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</si>
  <si>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</si>
  <si>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</si>
  <si>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</si>
  <si>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</si>
  <si>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</si>
  <si>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</si>
  <si>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</si>
  <si>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</si>
  <si>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</si>
  <si>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</si>
  <si>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</si>
  <si>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</si>
  <si>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</si>
  <si>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</si>
  <si>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</si>
  <si>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</si>
  <si>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</si>
  <si>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</si>
  <si>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</si>
  <si>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</si>
  <si>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</si>
  <si>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</si>
  <si>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</si>
  <si>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</si>
  <si>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</si>
  <si>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</si>
  <si>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</si>
  <si>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</si>
  <si>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</si>
  <si>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</si>
  <si>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</si>
  <si>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</si>
  <si>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</si>
  <si>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</si>
  <si>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</si>
  <si>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</si>
  <si>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</si>
  <si>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</si>
  <si>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</si>
  <si>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</si>
  <si>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</si>
  <si>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</si>
  <si>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</si>
  <si>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</si>
  <si>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</si>
  <si>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</si>
  <si>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</si>
  <si>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</si>
  <si>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</si>
  <si>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</si>
  <si>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</si>
  <si>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</si>
  <si>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</si>
  <si>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</si>
  <si>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</si>
  <si>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</si>
  <si>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</si>
  <si>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</si>
  <si>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</si>
  <si>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</si>
  <si>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</si>
  <si>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</si>
  <si>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</si>
  <si>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</si>
  <si>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</si>
  <si>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</si>
  <si>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</si>
  <si>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</si>
  <si>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</si>
  <si>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</si>
  <si>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</si>
  <si>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</si>
  <si>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</si>
  <si>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</si>
  <si>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</si>
  <si>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</si>
  <si>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</si>
  <si>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</si>
  <si>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</si>
  <si>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</si>
  <si>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</si>
  <si>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</si>
  <si>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</si>
  <si>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</si>
  <si>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</si>
  <si>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</si>
  <si>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</si>
  <si>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</si>
  <si>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</si>
  <si>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</si>
  <si>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</si>
  <si>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</si>
  <si>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</si>
  <si>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</si>
  <si>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</si>
  <si>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</si>
  <si>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</si>
  <si>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</si>
  <si>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</si>
  <si>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</si>
  <si>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</si>
  <si>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</si>
  <si>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</si>
  <si>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</si>
  <si>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</si>
  <si>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</si>
  <si>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</si>
  <si>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</si>
  <si>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</si>
  <si>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</si>
  <si>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</si>
  <si>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</si>
  <si>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</si>
  <si>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</si>
  <si>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</si>
  <si>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</si>
  <si>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</si>
  <si>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</si>
  <si>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</si>
  <si>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</si>
  <si>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</si>
  <si>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</si>
  <si>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</si>
  <si>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</si>
  <si>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</si>
  <si>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</si>
  <si>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</si>
  <si>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</si>
  <si>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</si>
  <si>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</si>
  <si>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</si>
  <si>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</si>
  <si>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</si>
  <si>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</si>
  <si>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</si>
  <si>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</si>
  <si>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</si>
  <si>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</si>
  <si>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</si>
  <si>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</si>
  <si>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</si>
  <si>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</si>
  <si>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</si>
  <si>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</si>
  <si>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</si>
  <si>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</si>
  <si>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</si>
  <si>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</si>
  <si>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</si>
  <si>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</si>
  <si>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</si>
  <si>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</si>
  <si>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</si>
  <si>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</si>
  <si>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</si>
  <si>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</si>
  <si>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</si>
  <si>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</si>
  <si>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</si>
  <si>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</si>
  <si>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</si>
  <si>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</si>
  <si>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</si>
  <si>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</si>
  <si>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</si>
  <si>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</si>
  <si>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</si>
  <si>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</si>
  <si>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</si>
  <si>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</si>
  <si>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</si>
  <si>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</si>
  <si>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</si>
  <si>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</si>
  <si>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</si>
  <si>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</si>
  <si>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</si>
  <si>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</si>
  <si>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</si>
  <si>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</si>
  <si>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</si>
  <si>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</si>
  <si>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</si>
  <si>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</si>
  <si>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</si>
  <si>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</si>
  <si>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</si>
  <si>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</si>
  <si>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</si>
  <si>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</si>
  <si>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</si>
  <si>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</si>
  <si>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</si>
  <si>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</si>
  <si>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</si>
  <si>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</si>
  <si>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</si>
  <si>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</si>
  <si>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</si>
  <si>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</si>
  <si>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</si>
  <si>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</si>
  <si>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</si>
  <si>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</si>
  <si>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</si>
  <si>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</si>
  <si>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</si>
  <si>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</si>
  <si>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</si>
  <si>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</si>
  <si>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</si>
  <si>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</si>
  <si>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</si>
  <si>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</si>
  <si>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</si>
  <si>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</si>
  <si>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</si>
  <si>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</si>
  <si>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</si>
  <si>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</si>
  <si>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</si>
  <si>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</si>
  <si>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</si>
  <si>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</si>
  <si>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</si>
  <si>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</si>
  <si>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</si>
  <si>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</si>
  <si>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</si>
  <si>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</si>
  <si>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</si>
  <si>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</si>
  <si>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</si>
  <si>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</si>
  <si>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</si>
  <si>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</si>
  <si>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</si>
  <si>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</si>
  <si>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</si>
  <si>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</si>
  <si>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</si>
  <si>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</si>
  <si>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</si>
  <si>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</si>
  <si>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</si>
  <si>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</si>
  <si>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</si>
  <si>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</si>
  <si>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</si>
  <si>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</si>
  <si>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</si>
  <si>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</si>
  <si>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</si>
  <si>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</si>
  <si>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</si>
  <si>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</si>
  <si>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</si>
  <si>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</si>
  <si>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</si>
  <si>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</si>
  <si>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</si>
  <si>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</si>
  <si>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</si>
  <si>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</si>
  <si>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</si>
  <si>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</si>
  <si>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</si>
  <si>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</si>
  <si>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</si>
  <si>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</si>
  <si>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</si>
  <si>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</si>
  <si>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</si>
  <si>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</si>
  <si>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</si>
  <si>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</si>
  <si>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</si>
  <si>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</si>
  <si>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</si>
  <si>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</si>
  <si>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</si>
  <si>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</si>
  <si>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</si>
  <si>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</si>
  <si>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</si>
  <si>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</si>
  <si>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</si>
  <si>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</si>
  <si>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</si>
  <si>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</si>
  <si>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</si>
  <si>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</si>
  <si>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</si>
  <si>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</si>
  <si>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</si>
  <si>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</si>
  <si>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</si>
  <si>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</si>
  <si>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</si>
  <si>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</si>
  <si>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</si>
  <si>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</si>
  <si>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</si>
  <si>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</si>
  <si>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</si>
  <si>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</si>
  <si>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</si>
  <si>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</si>
  <si>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</si>
  <si>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</si>
  <si>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</si>
  <si>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</si>
  <si>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</si>
  <si>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</si>
  <si>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</si>
  <si>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</si>
  <si>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</si>
  <si>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</si>
  <si>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</si>
  <si>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</si>
  <si>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</si>
  <si>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</si>
  <si>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</si>
  <si>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</si>
  <si>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</si>
  <si>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</si>
  <si>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</si>
  <si>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</si>
  <si>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</si>
  <si>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</si>
  <si>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</si>
  <si>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</si>
  <si>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</si>
  <si>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</si>
  <si>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</si>
  <si>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</si>
  <si>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</si>
  <si>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</si>
  <si>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</si>
  <si>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</si>
  <si>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</si>
  <si>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</si>
  <si>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</si>
  <si>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</si>
  <si>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</si>
  <si>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</si>
  <si>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</si>
  <si>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</si>
  <si>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</si>
  <si>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</si>
  <si>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</si>
  <si>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</si>
  <si>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</si>
  <si>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</si>
  <si>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</si>
  <si>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</si>
  <si>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</si>
  <si>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</si>
  <si>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</si>
  <si>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</si>
  <si>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</si>
  <si>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</si>
  <si>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</si>
  <si>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</si>
  <si>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</si>
  <si>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</si>
  <si>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</si>
  <si>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</si>
  <si>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</si>
  <si>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</si>
  <si>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</si>
  <si>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</si>
  <si>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</si>
  <si>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</si>
  <si>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</si>
  <si>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</si>
  <si>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</si>
  <si>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</si>
  <si>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</si>
  <si>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</si>
  <si>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</si>
  <si>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</si>
  <si>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</si>
  <si>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</si>
  <si>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</si>
  <si>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</si>
  <si>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</si>
  <si>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</si>
  <si>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</si>
  <si>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</si>
  <si>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</si>
  <si>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</si>
  <si>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</si>
  <si>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</si>
  <si>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</si>
  <si>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</si>
  <si>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</si>
  <si>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</si>
  <si>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</si>
  <si>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</si>
  <si>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</si>
  <si>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</si>
  <si>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</si>
  <si>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</si>
  <si>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</si>
  <si>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</si>
  <si>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</si>
  <si>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</si>
  <si>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</si>
  <si>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</si>
  <si>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</si>
  <si>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</si>
  <si>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</si>
  <si>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</si>
  <si>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</si>
  <si>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</si>
  <si>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</si>
  <si>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</si>
  <si>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</si>
  <si>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</si>
  <si>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</si>
  <si>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</si>
  <si>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</si>
  <si>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</si>
  <si>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</si>
  <si>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</si>
  <si>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</si>
  <si>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</si>
  <si>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</si>
  <si>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</si>
  <si>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</si>
  <si>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</si>
  <si>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</si>
  <si>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</si>
  <si>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</si>
  <si>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</si>
  <si>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</si>
  <si>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</si>
  <si>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</si>
  <si>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</si>
  <si>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</si>
  <si>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</si>
  <si>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</si>
  <si>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</si>
  <si>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</si>
  <si>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</si>
  <si>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</si>
  <si>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</si>
  <si>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</si>
  <si>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</si>
  <si>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</si>
  <si>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</si>
  <si>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</si>
  <si>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</si>
  <si>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</si>
  <si>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</si>
  <si>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</si>
  <si>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</si>
  <si>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</si>
  <si>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</si>
  <si>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</si>
  <si>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</si>
  <si>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</si>
  <si>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</si>
  <si>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</si>
  <si>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</si>
  <si>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</si>
  <si>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</si>
  <si>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</si>
  <si>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</si>
  <si>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</si>
  <si>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</si>
  <si>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</si>
  <si>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</si>
  <si>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</si>
  <si>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</si>
  <si>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</si>
  <si>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</si>
  <si>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</si>
  <si>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</si>
  <si>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</si>
  <si>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</si>
  <si>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</si>
  <si>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</si>
  <si>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</si>
  <si>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</si>
  <si>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</si>
  <si>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</si>
  <si>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</si>
  <si>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</si>
  <si>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</si>
  <si>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</si>
  <si>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</si>
  <si>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</si>
  <si>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</si>
  <si>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</si>
  <si>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</si>
  <si>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</si>
  <si>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</si>
  <si>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</si>
  <si>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</si>
  <si>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</si>
  <si>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</si>
  <si>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</si>
  <si>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</si>
  <si>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</si>
  <si>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</si>
  <si>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</si>
  <si>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</si>
  <si>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</si>
  <si>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</si>
  <si>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</si>
  <si>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</si>
  <si>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</si>
  <si>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</si>
  <si>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</si>
  <si>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</si>
  <si>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</si>
  <si>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</si>
  <si>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</si>
  <si>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</si>
  <si>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</si>
  <si>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</si>
  <si>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</si>
  <si>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</si>
  <si>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</si>
  <si>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</si>
  <si>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</si>
  <si>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</si>
  <si>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</si>
  <si>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</si>
  <si>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</si>
  <si>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</si>
  <si>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</si>
  <si>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</si>
  <si>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</si>
  <si>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</si>
  <si>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</si>
  <si>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</si>
  <si>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</si>
  <si>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</si>
  <si>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</si>
  <si>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</si>
  <si>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</si>
  <si>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</si>
  <si>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</si>
  <si>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</si>
  <si>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</si>
  <si>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</si>
  <si>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</si>
  <si>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</si>
  <si>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</si>
  <si>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</si>
  <si>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</si>
  <si>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</si>
  <si>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</si>
  <si>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</si>
  <si>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</si>
  <si>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</si>
  <si>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</si>
  <si>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</si>
  <si>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</si>
  <si>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</si>
  <si>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</si>
  <si>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</si>
  <si>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</si>
  <si>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</si>
  <si>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</si>
  <si>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</si>
  <si>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</si>
  <si>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</si>
  <si>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</si>
  <si>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</si>
  <si>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</si>
  <si>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</si>
  <si>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</si>
  <si>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</si>
  <si>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</si>
  <si>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</si>
  <si>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</si>
  <si>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</si>
  <si>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</si>
  <si>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</si>
  <si>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</si>
  <si>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</si>
  <si>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</si>
  <si>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</si>
  <si>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</si>
  <si>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</si>
  <si>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</si>
  <si>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</si>
  <si>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</si>
  <si>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</si>
  <si>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</si>
  <si>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</si>
  <si>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</si>
  <si>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</si>
  <si>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</si>
  <si>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</si>
  <si>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</si>
  <si>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</si>
  <si>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</si>
  <si>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</si>
  <si>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</si>
  <si>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</si>
  <si>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</si>
  <si>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</si>
  <si>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</si>
  <si>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</si>
  <si>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</si>
  <si>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</si>
  <si>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</si>
  <si>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</si>
  <si>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</si>
  <si>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</si>
  <si>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</si>
  <si>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</si>
  <si>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</si>
  <si>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</si>
  <si>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</si>
  <si>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</si>
  <si>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</si>
  <si>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</si>
  <si>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</si>
  <si>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</si>
  <si>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</si>
  <si>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</si>
  <si>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</si>
  <si>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</si>
  <si>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</si>
  <si>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</si>
  <si>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</si>
  <si>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</si>
  <si>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</si>
  <si>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</si>
  <si>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</si>
  <si>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</si>
  <si>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</si>
  <si>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</si>
  <si>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</si>
  <si>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</si>
  <si>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</si>
  <si>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</si>
  <si>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</si>
  <si>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</si>
  <si>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</si>
  <si>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</si>
  <si>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</si>
  <si>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</si>
  <si>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</si>
  <si>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</si>
  <si>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</si>
  <si>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</si>
  <si>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</si>
  <si>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</si>
  <si>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</si>
  <si>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</si>
  <si>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</si>
  <si>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</si>
  <si>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</si>
  <si>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</si>
  <si>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</si>
  <si>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</si>
  <si>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</si>
  <si>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</si>
  <si>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</si>
  <si>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</si>
  <si>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</si>
  <si>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</si>
  <si>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</si>
  <si>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</si>
  <si>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</si>
  <si>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</si>
  <si>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</si>
  <si>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</si>
  <si>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</si>
  <si>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</si>
  <si>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</si>
  <si>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</si>
  <si>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</si>
  <si>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</si>
  <si>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</si>
  <si>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</si>
  <si>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</si>
  <si>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</si>
  <si>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</si>
  <si>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</si>
  <si>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</si>
  <si>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</si>
  <si>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</si>
  <si>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</si>
  <si>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</si>
  <si>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</si>
  <si>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</si>
  <si>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</si>
  <si>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</si>
  <si>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</si>
  <si>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</si>
  <si>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</si>
  <si>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</si>
  <si>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</si>
  <si>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</si>
  <si>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</si>
  <si>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</si>
  <si>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</si>
  <si>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</si>
  <si>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</si>
  <si>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</si>
  <si>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</si>
  <si>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</si>
  <si>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</si>
  <si>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</si>
  <si>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</si>
  <si>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</si>
  <si>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</si>
  <si>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</si>
  <si>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</si>
  <si>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</si>
  <si>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</si>
  <si>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</si>
  <si>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</si>
  <si>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</si>
  <si>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</si>
  <si>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</si>
  <si>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</si>
  <si>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</si>
  <si>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</si>
  <si>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</si>
  <si>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</si>
  <si>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</si>
  <si>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</si>
  <si>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</si>
  <si>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</si>
  <si>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</si>
  <si>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</si>
  <si>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</si>
  <si>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</si>
  <si>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</si>
  <si>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</si>
  <si>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</si>
  <si>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</si>
  <si>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</si>
  <si>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</si>
  <si>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</si>
  <si>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</si>
  <si>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</si>
  <si>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</si>
  <si>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</si>
  <si>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</si>
  <si>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</si>
  <si>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</si>
  <si>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</si>
  <si>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</si>
  <si>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</si>
  <si>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</si>
  <si>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</si>
  <si>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</si>
  <si>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</si>
  <si>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</si>
  <si>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</si>
  <si>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</si>
  <si>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</si>
  <si>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</si>
  <si>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</si>
  <si>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</si>
  <si>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</si>
  <si>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</si>
  <si>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</si>
  <si>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</si>
  <si>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</si>
  <si>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</si>
  <si>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</si>
  <si>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</si>
  <si>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</si>
  <si>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</si>
  <si>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</si>
  <si>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</si>
  <si>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</si>
  <si>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</si>
  <si>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</si>
  <si>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</si>
  <si>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</si>
  <si>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</si>
  <si>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</si>
  <si>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</si>
  <si>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</si>
  <si>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</si>
  <si>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</si>
  <si>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</si>
  <si>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</si>
  <si>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</si>
  <si>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</si>
  <si>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</si>
  <si>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</si>
  <si>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</si>
  <si>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</si>
  <si>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</si>
  <si>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</si>
  <si>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</si>
  <si>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</si>
  <si>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</si>
  <si>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</si>
  <si>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</si>
  <si>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</si>
  <si>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</si>
  <si>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</si>
  <si>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</si>
  <si>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</si>
  <si>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</si>
  <si>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</si>
  <si>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</si>
  <si>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</si>
  <si>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</si>
  <si>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</si>
  <si>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</si>
  <si>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</si>
  <si>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</si>
  <si>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</si>
  <si>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</si>
  <si>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</si>
  <si>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</si>
  <si>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</si>
  <si>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</si>
  <si>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</si>
  <si>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</si>
  <si>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</si>
  <si>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</si>
  <si>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</si>
  <si>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</si>
  <si>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</si>
  <si>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</si>
  <si>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</si>
  <si>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</si>
  <si>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</si>
  <si>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</si>
  <si>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</si>
  <si>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</si>
  <si>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</si>
  <si>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</si>
  <si>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</si>
  <si>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</si>
  <si>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</si>
  <si>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</si>
  <si>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</si>
  <si>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</si>
  <si>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</si>
  <si>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</si>
  <si>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</si>
  <si>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</si>
  <si>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</si>
  <si>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</si>
  <si>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</si>
  <si>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</si>
  <si>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</si>
  <si>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</si>
  <si>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</si>
  <si>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</si>
  <si>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</si>
  <si>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</si>
  <si>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</si>
  <si>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</si>
  <si>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</si>
  <si>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</si>
  <si>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</si>
  <si>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</si>
  <si>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</si>
  <si>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</si>
  <si>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</si>
  <si>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</si>
  <si>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</si>
  <si>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</si>
  <si>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</si>
  <si>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</si>
  <si>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</si>
  <si>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</si>
  <si>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</si>
  <si>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</si>
  <si>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</si>
  <si>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</si>
  <si>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</si>
  <si>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</si>
  <si>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</si>
  <si>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</si>
  <si>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</si>
  <si>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</si>
  <si>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</si>
  <si>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</si>
  <si>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</si>
  <si>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</si>
  <si>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</si>
  <si>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</si>
  <si>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</si>
  <si>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</si>
  <si>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</si>
  <si>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</si>
  <si>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</si>
  <si>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</si>
  <si>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</si>
  <si>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</si>
  <si>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</si>
  <si>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</si>
  <si>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</si>
  <si>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</si>
  <si>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</si>
  <si>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</si>
  <si>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</si>
  <si>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</si>
  <si>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</si>
  <si>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</si>
  <si>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</si>
  <si>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</si>
  <si>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</si>
  <si>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</si>
  <si>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</si>
  <si>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</si>
  <si>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</si>
  <si>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</si>
  <si>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</si>
  <si>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</si>
  <si>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</si>
  <si>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</si>
  <si>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</si>
  <si>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</si>
  <si>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</si>
  <si>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</si>
  <si>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</si>
  <si>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</si>
  <si>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</si>
  <si>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</si>
  <si>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</si>
  <si>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</si>
  <si>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</si>
  <si>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</si>
  <si>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</si>
  <si>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</si>
  <si>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</si>
  <si>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</si>
  <si>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</si>
  <si>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</si>
  <si>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</si>
  <si>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</si>
  <si>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</si>
  <si>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</si>
  <si>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</si>
  <si>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</si>
  <si>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</si>
  <si>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</si>
  <si>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</si>
  <si>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</si>
  <si>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</si>
  <si>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</si>
  <si>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</si>
  <si>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</si>
  <si>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</si>
  <si>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</si>
  <si>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</si>
  <si>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</si>
  <si>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</si>
  <si>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</si>
  <si>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</si>
  <si>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</si>
  <si>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</si>
  <si>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</si>
  <si>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</si>
  <si>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</si>
  <si>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</si>
  <si>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</si>
  <si>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</si>
  <si>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</si>
  <si>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</si>
  <si>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</si>
  <si>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</si>
  <si>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</si>
  <si>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</si>
  <si>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</si>
  <si>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</si>
  <si>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</si>
  <si>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</si>
  <si>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</si>
  <si>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</si>
  <si>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</si>
  <si>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</si>
  <si>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</si>
  <si>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</si>
  <si>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</si>
  <si>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</si>
  <si>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</si>
  <si>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</si>
  <si>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</si>
  <si>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</si>
  <si>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</si>
  <si>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</si>
  <si>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</si>
  <si>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</si>
  <si>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</si>
  <si>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</si>
  <si>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</si>
  <si>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</si>
  <si>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</si>
  <si>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</si>
  <si>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</si>
  <si>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</si>
  <si>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</si>
  <si>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</si>
  <si>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</si>
  <si>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</si>
  <si>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</si>
  <si>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</si>
  <si>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</si>
  <si>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</si>
  <si>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</si>
  <si>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</si>
  <si>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</si>
  <si>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</si>
  <si>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</si>
  <si>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</si>
  <si>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</si>
  <si>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</si>
  <si>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</si>
  <si>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</si>
  <si>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</si>
  <si>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</si>
  <si>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</si>
  <si>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</si>
  <si>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</si>
  <si>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</si>
  <si>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</si>
  <si>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</si>
  <si>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</si>
  <si>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</si>
  <si>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</si>
  <si>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</si>
  <si>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</si>
  <si>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</si>
  <si>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</si>
  <si>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</si>
  <si>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</si>
  <si>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</si>
  <si>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</si>
  <si>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</si>
  <si>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</si>
  <si>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</si>
  <si>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</si>
  <si>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</si>
  <si>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</si>
  <si>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</si>
  <si>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</si>
  <si>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</si>
  <si>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</si>
  <si>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</si>
  <si>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</si>
  <si>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</si>
  <si>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</si>
  <si>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</si>
  <si>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</si>
  <si>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</si>
  <si>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</si>
  <si>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</si>
  <si>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</si>
  <si>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</si>
  <si>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</si>
  <si>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</si>
  <si>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</si>
  <si>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</si>
  <si>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</si>
  <si>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</si>
  <si>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</si>
  <si>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</si>
  <si>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</si>
  <si>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</si>
  <si>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</si>
  <si>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</si>
  <si>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</si>
  <si>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</si>
  <si>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</si>
  <si>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</si>
  <si>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</si>
  <si>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</si>
  <si>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</si>
  <si>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</si>
  <si>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</si>
  <si>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</si>
  <si>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</si>
  <si>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</si>
  <si>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</si>
  <si>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</si>
  <si>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</si>
  <si>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</si>
  <si>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</si>
  <si>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</si>
  <si>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</si>
  <si>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</si>
  <si>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</si>
  <si>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</si>
  <si>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</si>
  <si>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</si>
  <si>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</si>
  <si>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</si>
  <si>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</si>
  <si>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</si>
  <si>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</si>
  <si>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</si>
  <si>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</si>
  <si>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</si>
  <si>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</si>
  <si>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</si>
  <si>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</si>
  <si>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</si>
  <si>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</si>
  <si>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</si>
  <si>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</si>
  <si>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</si>
  <si>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</si>
  <si>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</si>
  <si>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</si>
  <si>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</si>
  <si>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</si>
  <si>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</si>
  <si>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</si>
  <si>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</si>
  <si>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</si>
  <si>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</si>
  <si>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</si>
  <si>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</si>
  <si>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</si>
  <si>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</si>
  <si>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</si>
  <si>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</si>
  <si>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</si>
  <si>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</si>
  <si>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</si>
  <si>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</si>
  <si>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</si>
  <si>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</si>
  <si>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</si>
  <si>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</si>
  <si>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</si>
  <si>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</si>
  <si>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</si>
  <si>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</si>
  <si>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</si>
  <si>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</si>
  <si>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</si>
  <si>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</si>
  <si>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</si>
  <si>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</si>
  <si>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</si>
  <si>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</si>
  <si>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</si>
  <si>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</si>
  <si>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</si>
  <si>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</si>
  <si>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</si>
  <si>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</si>
  <si>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</si>
  <si>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</si>
  <si>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</si>
  <si>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</si>
  <si>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</si>
  <si>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</si>
  <si>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</si>
  <si>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</si>
  <si>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</si>
  <si>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</si>
  <si>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</si>
  <si>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</si>
  <si>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</si>
  <si>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</si>
  <si>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</si>
  <si>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</si>
  <si>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</si>
  <si>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</si>
  <si>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</si>
  <si>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</si>
  <si>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</si>
  <si>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</si>
  <si>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</si>
  <si>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</si>
  <si>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</si>
  <si>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</si>
  <si>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</si>
  <si>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</si>
  <si>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</si>
  <si>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</si>
  <si>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</si>
  <si>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</si>
  <si>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</si>
  <si>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</si>
  <si>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</si>
  <si>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</si>
  <si>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</si>
  <si>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</si>
  <si>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</si>
  <si>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</si>
  <si>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</si>
  <si>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</si>
  <si>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</si>
  <si>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</si>
  <si>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</si>
  <si>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</si>
  <si>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</si>
  <si>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</si>
  <si>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</si>
  <si>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</si>
  <si>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</si>
  <si>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</si>
  <si>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</si>
  <si>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</si>
  <si>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</si>
  <si>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</si>
  <si>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</si>
  <si>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</si>
  <si>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</si>
  <si>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</si>
  <si>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</si>
  <si>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</si>
  <si>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</si>
  <si>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</si>
  <si>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</si>
  <si>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</si>
  <si>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</si>
  <si>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</si>
  <si>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</si>
  <si>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</si>
  <si>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</si>
  <si>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</si>
  <si>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</si>
  <si>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</si>
  <si>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</si>
  <si>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</si>
  <si>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</si>
  <si>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</si>
  <si>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</si>
  <si>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</si>
  <si>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</si>
  <si>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</si>
  <si>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</si>
  <si>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</si>
  <si>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</si>
  <si>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</si>
  <si>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</si>
  <si>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</si>
  <si>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</si>
  <si>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</si>
  <si>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</si>
  <si>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</si>
  <si>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</si>
  <si>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</si>
  <si>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</si>
  <si>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</si>
  <si>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</si>
  <si>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</si>
  <si>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</si>
  <si>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</si>
  <si>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</si>
  <si>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</si>
  <si>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</si>
  <si>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</si>
  <si>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</si>
  <si>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</si>
  <si>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</si>
  <si>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</si>
  <si>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</si>
  <si>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</si>
  <si>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</si>
  <si>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</si>
  <si>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</si>
  <si>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</si>
  <si>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</si>
  <si>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</si>
  <si>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</si>
  <si>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</si>
  <si>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</si>
  <si>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</si>
  <si>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</si>
  <si>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</si>
  <si>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</si>
  <si>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</si>
  <si>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</si>
  <si>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</si>
  <si>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</si>
  <si>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</si>
  <si>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</si>
  <si>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</si>
  <si>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</si>
  <si>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</si>
  <si>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</si>
  <si>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</si>
  <si>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</si>
  <si>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</si>
  <si>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</si>
  <si>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</si>
  <si>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</si>
  <si>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</si>
  <si>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</si>
  <si>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</si>
  <si>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</si>
  <si>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</si>
  <si>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</si>
  <si>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</si>
  <si>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</si>
  <si>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</si>
  <si>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</si>
  <si>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</si>
  <si>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</si>
  <si>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</si>
  <si>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</si>
  <si>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</si>
  <si>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</si>
  <si>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</si>
  <si>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</si>
  <si>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</si>
  <si>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</si>
  <si>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</si>
  <si>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</si>
  <si>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</si>
  <si>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</si>
  <si>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</si>
  <si>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</si>
  <si>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</si>
  <si>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</si>
  <si>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</si>
  <si>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</si>
  <si>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</si>
  <si>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</si>
  <si>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</si>
  <si>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</si>
  <si>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</si>
  <si>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</si>
  <si>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</si>
  <si>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</si>
  <si>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</si>
  <si>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</si>
  <si>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</si>
  <si>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</si>
  <si>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</si>
  <si>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</si>
  <si>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</si>
  <si>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</si>
  <si>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</si>
  <si>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</si>
  <si>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</si>
  <si>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</si>
  <si>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</si>
  <si>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</si>
  <si>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</si>
  <si>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</si>
  <si>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</si>
  <si>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</si>
  <si>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</si>
  <si>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</si>
  <si>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</si>
  <si>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</si>
  <si>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</si>
  <si>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</si>
  <si>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</si>
  <si>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</si>
  <si>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</si>
  <si>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</si>
  <si>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</si>
  <si>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</si>
  <si>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</si>
  <si>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</si>
  <si>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</si>
  <si>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</si>
  <si>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</si>
  <si>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</si>
  <si>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</si>
  <si>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</si>
  <si>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</si>
  <si>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</si>
  <si>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</si>
  <si>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</si>
  <si>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</si>
  <si>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</si>
  <si>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</si>
  <si>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</si>
  <si>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</si>
  <si>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</si>
  <si>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</si>
  <si>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</si>
  <si>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</si>
  <si>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</si>
  <si>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</si>
  <si>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</si>
  <si>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</si>
  <si>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</si>
  <si>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</si>
  <si>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</si>
  <si>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</si>
  <si>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</si>
  <si>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</si>
  <si>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</si>
  <si>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</si>
  <si>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</si>
  <si>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</si>
  <si>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</si>
  <si>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</si>
  <si>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</si>
  <si>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</si>
  <si>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</si>
  <si>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</si>
  <si>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</si>
  <si>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</si>
  <si>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</si>
  <si>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</si>
  <si>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</si>
  <si>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</si>
  <si>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</si>
  <si>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</si>
  <si>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</si>
  <si>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</si>
  <si>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</si>
  <si>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</si>
  <si>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</si>
  <si>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</si>
  <si>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</si>
  <si>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</si>
  <si>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</si>
  <si>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</si>
  <si>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</si>
  <si>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</si>
  <si>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</si>
  <si>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</si>
  <si>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</si>
  <si>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</si>
  <si>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</si>
  <si>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</si>
  <si>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</si>
  <si>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</si>
  <si>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</si>
  <si>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</si>
  <si>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</si>
  <si>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</si>
  <si>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</si>
  <si>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</si>
  <si>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</si>
  <si>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</si>
  <si>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</si>
  <si>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</si>
  <si>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</si>
  <si>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</si>
  <si>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</si>
  <si>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</si>
  <si>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</si>
  <si>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</si>
  <si>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</si>
  <si>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</si>
  <si>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</si>
  <si>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</si>
  <si>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</si>
  <si>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</si>
  <si>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</si>
  <si>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</si>
  <si>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</si>
  <si>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</si>
  <si>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</si>
  <si>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</si>
  <si>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</si>
  <si>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</si>
  <si>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</si>
  <si>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</si>
  <si>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</si>
  <si>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</si>
  <si>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</si>
  <si>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</si>
  <si>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</si>
  <si>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</si>
  <si>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</si>
  <si>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</si>
  <si>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</si>
  <si>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</si>
  <si>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</si>
  <si>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</si>
  <si>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</si>
  <si>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</si>
  <si>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</si>
  <si>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</si>
  <si>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</si>
  <si>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</si>
  <si>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</si>
  <si>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</si>
  <si>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</si>
  <si>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</si>
  <si>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</si>
  <si>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</si>
  <si>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</si>
  <si>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</si>
  <si>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</si>
  <si>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</si>
  <si>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</si>
  <si>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</si>
  <si>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</si>
  <si>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</si>
  <si>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</si>
  <si>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</si>
  <si>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</si>
  <si>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</si>
  <si>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</si>
  <si>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</si>
  <si>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</si>
  <si>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</si>
  <si>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</si>
  <si>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</si>
  <si>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</si>
  <si>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</si>
  <si>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</si>
  <si>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</si>
  <si>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</si>
  <si>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</si>
  <si>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</si>
  <si>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</si>
  <si>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</si>
  <si>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</si>
  <si>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</si>
  <si>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</si>
  <si>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</si>
  <si>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</si>
  <si>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</si>
  <si>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</si>
  <si>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</si>
  <si>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</si>
  <si>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</si>
  <si>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</si>
  <si>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</si>
  <si>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</si>
  <si>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</si>
  <si>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</si>
  <si>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</si>
  <si>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</si>
  <si>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</si>
  <si>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</si>
  <si>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</si>
  <si>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</si>
  <si>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</si>
  <si>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</si>
  <si>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</si>
  <si>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</si>
  <si>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</si>
  <si>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</si>
  <si>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</si>
  <si>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</si>
  <si>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</si>
  <si>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</si>
  <si>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</si>
  <si>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</si>
  <si>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</si>
  <si>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</si>
  <si>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</si>
  <si>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</si>
  <si>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</si>
  <si>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</si>
  <si>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</si>
  <si>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</si>
  <si>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</si>
  <si>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</si>
  <si>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</si>
  <si>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</si>
  <si>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</si>
  <si>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</si>
  <si>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</si>
  <si>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</si>
  <si>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</si>
  <si>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</si>
  <si>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</si>
  <si>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</si>
  <si>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</si>
  <si>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</si>
  <si>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</si>
  <si>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</si>
  <si>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</si>
  <si>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</si>
  <si>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</si>
  <si>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</si>
  <si>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</si>
  <si>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</si>
  <si>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</si>
  <si>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</si>
  <si>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</si>
  <si>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</si>
  <si>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</si>
  <si>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</si>
  <si>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</si>
  <si>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</si>
  <si>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</si>
  <si>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</si>
  <si>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</si>
  <si>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</si>
  <si>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</si>
  <si>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</si>
  <si>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</si>
  <si>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</si>
  <si>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</si>
  <si>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</si>
  <si>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</si>
  <si>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</si>
  <si>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</si>
  <si>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</si>
  <si>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</si>
  <si>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</si>
  <si>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</si>
  <si>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</si>
  <si>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</si>
  <si>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</si>
  <si>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</si>
  <si>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</si>
  <si>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</si>
  <si>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</si>
  <si>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</si>
  <si>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</si>
  <si>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</si>
  <si>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</si>
  <si>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</si>
  <si>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</si>
  <si>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</si>
  <si>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</si>
  <si>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</si>
  <si>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</si>
  <si>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</si>
  <si>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</si>
  <si>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</si>
  <si>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</si>
  <si>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</si>
  <si>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</si>
  <si>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</si>
  <si>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</si>
  <si>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</si>
  <si>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</si>
  <si>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</si>
  <si>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</si>
  <si>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</si>
  <si>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</si>
  <si>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</si>
  <si>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</si>
  <si>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</si>
  <si>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</si>
  <si>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</si>
  <si>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</si>
  <si>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</si>
  <si>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</si>
  <si>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</si>
  <si>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</si>
  <si>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</si>
  <si>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</si>
  <si>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</si>
  <si>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</si>
  <si>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</si>
  <si>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</si>
  <si>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</si>
  <si>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</si>
  <si>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</si>
  <si>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</si>
  <si>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</si>
  <si>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</si>
  <si>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</si>
  <si>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</si>
  <si>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</si>
  <si>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</si>
  <si>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</si>
  <si>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</si>
  <si>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</si>
  <si>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</si>
  <si>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</si>
  <si>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</si>
  <si>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</si>
  <si>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</si>
  <si>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</si>
  <si>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</si>
  <si>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</si>
  <si>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</si>
  <si>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</si>
  <si>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</si>
  <si>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</si>
  <si>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</si>
  <si>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</si>
  <si>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</si>
  <si>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</si>
  <si>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</si>
  <si>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</si>
  <si>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</si>
  <si>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</si>
  <si>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</si>
  <si>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</si>
  <si>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</si>
  <si>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</si>
  <si>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</si>
  <si>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</si>
  <si>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</si>
  <si>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</si>
  <si>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</si>
  <si>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</si>
  <si>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</si>
  <si>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</si>
  <si>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</si>
  <si>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</si>
  <si>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</si>
  <si>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</si>
  <si>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</si>
  <si>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</si>
  <si>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</si>
  <si>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</si>
  <si>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</si>
  <si>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</si>
  <si>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</si>
  <si>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</si>
  <si>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</si>
  <si>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</si>
  <si>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</si>
  <si>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</si>
  <si>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</si>
  <si>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</si>
  <si>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</si>
  <si>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</si>
  <si>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</si>
  <si>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</si>
  <si>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</si>
  <si>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</si>
  <si>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</si>
  <si>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</si>
  <si>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</si>
  <si>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</si>
  <si>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</si>
  <si>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</si>
  <si>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</si>
  <si>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</si>
  <si>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</si>
  <si>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</si>
  <si>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</si>
  <si>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</si>
  <si>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</si>
  <si>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</si>
  <si>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</si>
  <si>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</si>
  <si>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</si>
  <si>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</si>
  <si>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</si>
  <si>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</si>
  <si>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</si>
  <si>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</si>
  <si>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</si>
  <si>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</si>
  <si>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</si>
  <si>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</si>
  <si>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</si>
  <si>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</si>
  <si>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</si>
  <si>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</si>
  <si>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</si>
  <si>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</si>
  <si>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</si>
  <si>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</si>
  <si>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</si>
  <si>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</si>
  <si>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</si>
  <si>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</si>
  <si>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</si>
  <si>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</si>
  <si>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</si>
  <si>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</si>
  <si>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</si>
  <si>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</si>
  <si>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</si>
  <si>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</si>
  <si>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</si>
  <si>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</si>
  <si>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</si>
  <si>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</si>
  <si>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</si>
  <si>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</si>
  <si>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</si>
  <si>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</si>
  <si>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</si>
  <si>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</si>
  <si>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</si>
  <si>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</si>
  <si>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</si>
  <si>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</si>
  <si>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</si>
  <si>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</si>
  <si>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</si>
  <si>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</si>
  <si>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</si>
  <si>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</si>
  <si>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</si>
  <si>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</si>
  <si>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</si>
  <si>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</si>
  <si>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</si>
  <si>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</si>
  <si>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</si>
  <si>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</si>
  <si>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</si>
  <si>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</si>
  <si>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</si>
  <si>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</si>
  <si>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</si>
  <si>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</si>
  <si>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</si>
  <si>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</si>
  <si>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</si>
  <si>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</si>
  <si>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</si>
  <si>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</si>
  <si>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</si>
  <si>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</si>
  <si>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</si>
  <si>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</si>
  <si>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</si>
  <si>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</si>
  <si>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</si>
  <si>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</si>
  <si>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</si>
  <si>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</si>
  <si>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</si>
  <si>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</si>
  <si>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</si>
  <si>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</si>
  <si>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</si>
  <si>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</si>
  <si>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</si>
  <si>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</si>
  <si>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</si>
  <si>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</si>
  <si>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</si>
  <si>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</si>
  <si>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</si>
  <si>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</si>
  <si>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</si>
  <si>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</si>
  <si>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</si>
  <si>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</si>
  <si>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</si>
  <si>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</si>
  <si>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</si>
  <si>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</si>
  <si>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</si>
  <si>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</si>
  <si>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</si>
  <si>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</si>
  <si>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</si>
  <si>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</si>
  <si>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</si>
  <si>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</si>
  <si>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</si>
  <si>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</si>
  <si>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</si>
  <si>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</si>
  <si>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</si>
  <si>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</si>
  <si>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</si>
  <si>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</si>
  <si>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</si>
  <si>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</si>
  <si>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</si>
  <si>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</si>
  <si>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</si>
  <si>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</si>
  <si>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</si>
  <si>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</si>
  <si>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</si>
  <si>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</si>
  <si>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</si>
  <si>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</si>
  <si>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</si>
  <si>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</si>
  <si>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</si>
  <si>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</si>
  <si>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</si>
  <si>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</si>
  <si>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</si>
  <si>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</si>
  <si>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</si>
  <si>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</si>
  <si>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</si>
  <si>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</si>
  <si>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</si>
  <si>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</si>
  <si>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</si>
  <si>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</si>
  <si>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</si>
  <si>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</si>
  <si>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</si>
  <si>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</si>
  <si>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</si>
  <si>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</si>
  <si>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</si>
  <si>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</si>
  <si>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</si>
  <si>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</si>
  <si>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</si>
  <si>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</si>
  <si>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</si>
  <si>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</si>
  <si>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</si>
  <si>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</si>
  <si>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</si>
  <si>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</si>
  <si>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</si>
  <si>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</si>
  <si>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</si>
  <si>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</si>
  <si>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</si>
  <si>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</si>
  <si>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</si>
  <si>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</si>
  <si>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</si>
  <si>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</si>
  <si>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</si>
  <si>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</si>
  <si>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</si>
  <si>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</si>
  <si>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</si>
  <si>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</si>
  <si>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</si>
  <si>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</si>
  <si>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</si>
  <si>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</si>
  <si>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</si>
  <si>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</si>
  <si>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</si>
  <si>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</si>
  <si>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</si>
  <si>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</si>
  <si>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</si>
  <si>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</si>
  <si>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</si>
  <si>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</si>
  <si>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</si>
  <si>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</si>
  <si>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</si>
  <si>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</si>
  <si>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</si>
  <si>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</si>
  <si>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</si>
  <si>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</si>
  <si>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</si>
  <si>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</si>
  <si>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</si>
  <si>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</si>
  <si>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</si>
  <si>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</si>
  <si>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</si>
  <si>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</si>
  <si>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</si>
  <si>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</si>
  <si>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</si>
  <si>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</si>
  <si>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</si>
  <si>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</si>
  <si>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</si>
  <si>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</si>
  <si>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</si>
  <si>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</si>
  <si>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</si>
  <si>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</si>
  <si>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</si>
  <si>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</si>
  <si>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</si>
  <si>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</si>
  <si>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</si>
  <si>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</si>
  <si>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</si>
  <si>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</si>
  <si>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</si>
  <si>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</si>
  <si>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</si>
  <si>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</si>
  <si>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</si>
  <si>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</si>
  <si>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</si>
  <si>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</si>
  <si>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</si>
  <si>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</si>
  <si>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</si>
  <si>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</si>
  <si>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</si>
  <si>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</si>
  <si>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</si>
  <si>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</si>
  <si>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</si>
  <si>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</si>
  <si>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</si>
  <si>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</si>
  <si>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</si>
  <si>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</si>
  <si>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</si>
  <si>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</si>
  <si>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</si>
  <si>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</si>
  <si>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</si>
  <si>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</si>
  <si>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</si>
  <si>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</si>
  <si>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</si>
  <si>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</si>
  <si>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</si>
  <si>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</si>
  <si>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</si>
  <si>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</si>
  <si>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</si>
  <si>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</si>
  <si>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</si>
  <si>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</si>
  <si>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</si>
  <si>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</si>
  <si>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</si>
  <si>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</si>
  <si>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</si>
  <si>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</si>
  <si>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</si>
  <si>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</si>
  <si>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</si>
  <si>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</si>
  <si>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</si>
  <si>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</si>
  <si>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</si>
  <si>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</si>
  <si>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</si>
  <si>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</si>
  <si>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</si>
  <si>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</si>
  <si>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</si>
  <si>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</si>
  <si>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</si>
  <si>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</si>
  <si>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</si>
  <si>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</si>
  <si>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</si>
  <si>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</si>
  <si>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</si>
  <si>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</si>
  <si>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</si>
  <si>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</si>
  <si>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</si>
  <si>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</si>
  <si>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</si>
  <si>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</si>
  <si>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</si>
  <si>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</si>
  <si>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</si>
  <si>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</si>
  <si>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</si>
  <si>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</si>
  <si>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</si>
  <si>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</si>
  <si>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</si>
  <si>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</si>
  <si>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</si>
  <si>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</si>
  <si>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</si>
  <si>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</si>
  <si>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</si>
  <si>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</si>
  <si>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</si>
  <si>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</si>
  <si>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</si>
  <si>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</si>
  <si>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</si>
  <si>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</si>
  <si>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</si>
  <si>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</si>
  <si>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</si>
  <si>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</si>
  <si>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</si>
  <si>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</si>
  <si>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</si>
  <si>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</si>
  <si>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</si>
  <si>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</si>
  <si>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</si>
  <si>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</si>
  <si>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</si>
  <si>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</si>
  <si>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</si>
  <si>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</si>
  <si>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</si>
  <si>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</si>
  <si>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</si>
  <si>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</si>
  <si>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</si>
  <si>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</si>
  <si>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</si>
  <si>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</si>
  <si>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</si>
  <si>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</si>
  <si>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</si>
  <si>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</si>
  <si>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</si>
  <si>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</si>
  <si>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</si>
  <si>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</si>
  <si>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</si>
  <si>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</si>
  <si>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</si>
  <si>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</si>
  <si>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</si>
  <si>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</si>
  <si>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</si>
  <si>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</si>
  <si>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</si>
  <si>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</si>
  <si>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</si>
  <si>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</si>
  <si>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</si>
  <si>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</si>
  <si>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</si>
  <si>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</si>
  <si>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</si>
  <si>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</si>
  <si>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</si>
  <si>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</si>
  <si>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</si>
  <si>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</si>
  <si>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</si>
  <si>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</si>
  <si>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</si>
  <si>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</si>
  <si>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</si>
  <si>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</si>
  <si>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</si>
  <si>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</si>
  <si>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</si>
  <si>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</si>
  <si>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</si>
  <si>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</si>
  <si>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</si>
  <si>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</si>
  <si>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</si>
  <si>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</si>
  <si>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</si>
  <si>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</si>
  <si>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</si>
  <si>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</si>
  <si>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</si>
  <si>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</si>
  <si>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</si>
  <si>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</si>
  <si>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</si>
  <si>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</si>
  <si>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</si>
  <si>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</si>
  <si>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</si>
  <si>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</si>
  <si>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</si>
  <si>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</si>
  <si>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</si>
  <si>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</si>
  <si>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</si>
  <si>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</si>
  <si>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</si>
  <si>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</si>
  <si>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</si>
  <si>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</si>
  <si>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</si>
  <si>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</si>
  <si>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</si>
  <si>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</si>
  <si>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</si>
  <si>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</si>
  <si>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</si>
  <si>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</si>
  <si>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</si>
  <si>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</si>
  <si>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</si>
  <si>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</si>
  <si>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</si>
  <si>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</si>
  <si>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</si>
  <si>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</si>
  <si>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</si>
  <si>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</si>
  <si>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</si>
  <si>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</si>
  <si>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</si>
  <si>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</si>
  <si>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</si>
  <si>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</si>
  <si>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</si>
  <si>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</si>
  <si>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</si>
  <si>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</si>
  <si>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</si>
  <si>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</si>
  <si>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</si>
  <si>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</si>
  <si>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</si>
  <si>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</si>
  <si>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</si>
  <si>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</si>
  <si>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</si>
  <si>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</si>
  <si>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</si>
  <si>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</si>
  <si>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</si>
  <si>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</si>
  <si>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</si>
  <si>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</si>
  <si>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</si>
  <si>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</si>
  <si>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</si>
  <si>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</si>
  <si>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</si>
  <si>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</si>
  <si>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</si>
  <si>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</si>
  <si>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</si>
  <si>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</si>
  <si>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</si>
  <si>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</si>
  <si>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</si>
  <si>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</si>
  <si>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</si>
  <si>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</si>
  <si>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</si>
  <si>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</si>
  <si>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</si>
  <si>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</si>
  <si>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</si>
  <si>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</si>
  <si>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</si>
  <si>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</si>
  <si>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</si>
  <si>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</si>
  <si>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</si>
  <si>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</si>
  <si>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</si>
  <si>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</si>
  <si>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</si>
  <si>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</si>
  <si>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</si>
  <si>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</si>
  <si>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</si>
  <si>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</si>
  <si>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</si>
  <si>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</si>
  <si>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</si>
  <si>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</si>
  <si>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</si>
  <si>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</si>
  <si>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</si>
  <si>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</si>
  <si>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</si>
  <si>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</si>
  <si>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</si>
  <si>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</si>
  <si>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</si>
  <si>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</si>
  <si>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</si>
  <si>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</si>
  <si>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</si>
  <si>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</si>
  <si>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</si>
  <si>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</si>
  <si>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</si>
  <si>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</si>
  <si>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</si>
  <si>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</si>
  <si>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</si>
  <si>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</si>
  <si>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</si>
  <si>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</si>
  <si>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</si>
  <si>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</si>
  <si>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</si>
  <si>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</si>
  <si>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</si>
  <si>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</si>
  <si>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</si>
  <si>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</si>
  <si>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</si>
  <si>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</si>
  <si>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</si>
  <si>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</si>
  <si>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</si>
  <si>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</si>
  <si>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</si>
  <si>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</si>
  <si>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</si>
  <si>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</si>
  <si>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</si>
  <si>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</si>
  <si>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</si>
  <si>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</si>
  <si>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</si>
  <si>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</si>
  <si>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</si>
  <si>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</si>
  <si>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</si>
  <si>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</si>
  <si>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</si>
  <si>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</si>
  <si>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</si>
  <si>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</si>
  <si>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</si>
  <si>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</si>
  <si>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</si>
  <si>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</si>
  <si>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</si>
  <si>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</si>
  <si>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</si>
  <si>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</si>
  <si>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</si>
  <si>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</si>
  <si>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</si>
  <si>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</si>
  <si>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</si>
  <si>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</si>
  <si>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</si>
  <si>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</si>
  <si>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</si>
  <si>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</si>
  <si>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</si>
  <si>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</si>
  <si>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</si>
  <si>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</si>
  <si>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</si>
  <si>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</si>
  <si>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</si>
  <si>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</si>
  <si>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</si>
  <si>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</si>
  <si>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</si>
  <si>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</si>
  <si>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</si>
  <si>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</si>
  <si>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</si>
  <si>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</si>
  <si>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</si>
  <si>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</si>
  <si>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</si>
  <si>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</si>
  <si>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</si>
  <si>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</si>
  <si>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</si>
  <si>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</si>
  <si>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</si>
  <si>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</si>
  <si>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</si>
  <si>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</si>
  <si>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</si>
  <si>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</si>
  <si>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</si>
  <si>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</si>
  <si>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</si>
  <si>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</si>
  <si>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</si>
  <si>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</si>
  <si>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</si>
  <si>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</si>
  <si>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</si>
  <si>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</si>
  <si>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</si>
  <si>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</si>
  <si>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</si>
  <si>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</si>
  <si>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</si>
  <si>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</si>
  <si>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</si>
  <si>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</si>
  <si>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</si>
  <si>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</si>
  <si>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</si>
  <si>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</si>
  <si>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</si>
  <si>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</si>
  <si>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</si>
  <si>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</si>
  <si>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</si>
  <si>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</si>
  <si>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</si>
  <si>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</si>
  <si>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</si>
  <si>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</si>
  <si>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</si>
  <si>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</si>
  <si>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</si>
  <si>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</si>
  <si>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</si>
  <si>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</si>
  <si>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</si>
  <si>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</si>
  <si>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</si>
  <si>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</si>
  <si>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</si>
  <si>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</si>
  <si>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</si>
  <si>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</si>
  <si>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</si>
  <si>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</si>
  <si>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</si>
  <si>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</si>
  <si>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</si>
  <si>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</si>
  <si>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</si>
  <si>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</si>
  <si>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</si>
  <si>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</si>
  <si>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</si>
  <si>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</si>
  <si>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</si>
  <si>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</si>
  <si>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</si>
  <si>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</si>
  <si>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</si>
  <si>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</si>
  <si>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</si>
  <si>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</si>
  <si>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</si>
  <si>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</si>
  <si>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</si>
  <si>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</si>
  <si>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</si>
  <si>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</si>
  <si>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</si>
  <si>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</si>
  <si>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</si>
  <si>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</si>
  <si>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</si>
  <si>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</si>
  <si>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</si>
  <si>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</si>
  <si>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</si>
  <si>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</si>
  <si>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</si>
  <si>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</si>
  <si>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</si>
  <si>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</si>
  <si>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</si>
  <si>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</si>
  <si>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</si>
  <si>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</si>
  <si>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</si>
  <si>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</si>
  <si>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</si>
  <si>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</si>
  <si>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</si>
  <si>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</si>
  <si>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</si>
  <si>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</si>
  <si>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</si>
  <si>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</si>
  <si>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</si>
  <si>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</si>
  <si>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</si>
  <si>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</si>
  <si>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</si>
  <si>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</si>
  <si>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</si>
  <si>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</si>
  <si>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</si>
  <si>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</si>
  <si>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</si>
  <si>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</si>
  <si>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</si>
  <si>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</si>
  <si>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</si>
  <si>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</si>
  <si>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</si>
  <si>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</si>
  <si>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</si>
  <si>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</si>
  <si>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</si>
  <si>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</si>
  <si>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</si>
  <si>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</si>
  <si>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</si>
  <si>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</si>
  <si>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</si>
  <si>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</si>
  <si>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</si>
  <si>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</si>
  <si>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</si>
  <si>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</si>
  <si>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</si>
  <si>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</si>
  <si>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</si>
  <si>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</si>
  <si>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</si>
  <si>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</si>
  <si>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</si>
  <si>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</si>
  <si>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</si>
  <si>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</si>
  <si>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</si>
  <si>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</si>
  <si>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</si>
  <si>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</si>
  <si>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</si>
  <si>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</si>
  <si>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</si>
  <si>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</si>
  <si>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</si>
  <si>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</si>
  <si>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</si>
  <si>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</si>
  <si>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</si>
  <si>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</si>
  <si>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</si>
  <si>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</si>
  <si>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</si>
  <si>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</si>
  <si>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</si>
  <si>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</si>
  <si>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</si>
  <si>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</si>
  <si>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</si>
  <si>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</si>
  <si>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</si>
  <si>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</si>
  <si>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</si>
  <si>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</si>
  <si>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</si>
  <si>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</si>
  <si>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</si>
  <si>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</si>
  <si>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</si>
  <si>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</si>
  <si>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</si>
  <si>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</si>
  <si>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</si>
  <si>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</si>
  <si>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</si>
  <si>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</si>
  <si>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</si>
  <si>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</si>
  <si>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</si>
  <si>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</si>
  <si>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</si>
  <si>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</si>
  <si>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</si>
  <si>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</si>
  <si>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</si>
  <si>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</si>
  <si>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</si>
  <si>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</si>
  <si>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</si>
  <si>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</si>
  <si>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</si>
  <si>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</si>
  <si>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</si>
  <si>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</si>
  <si>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</si>
  <si>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</si>
  <si>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</si>
  <si>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</si>
  <si>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</si>
  <si>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</si>
  <si>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</si>
  <si>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</si>
  <si>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</si>
  <si>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</si>
  <si>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</si>
  <si>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</si>
  <si>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</si>
  <si>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</si>
  <si>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</si>
  <si>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</si>
  <si>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</si>
  <si>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</si>
  <si>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</si>
  <si>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</si>
  <si>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</si>
  <si>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</si>
  <si>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</si>
  <si>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</si>
  <si>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</si>
  <si>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</si>
  <si>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</si>
  <si>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</si>
  <si>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</si>
  <si>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</si>
  <si>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</si>
  <si>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</si>
  <si>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</si>
  <si>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</si>
  <si>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</si>
  <si>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</si>
  <si>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</si>
  <si>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</si>
  <si>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</si>
  <si>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</si>
  <si>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</si>
  <si>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</si>
  <si>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</si>
  <si>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</si>
  <si>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</si>
  <si>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</si>
  <si>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</si>
  <si>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</si>
  <si>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</si>
  <si>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</si>
  <si>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</si>
  <si>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</si>
  <si>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</si>
  <si>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</si>
  <si>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</si>
  <si>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</si>
  <si>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</si>
  <si>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</si>
  <si>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</si>
  <si>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</si>
  <si>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</si>
  <si>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</si>
  <si>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</si>
  <si>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</si>
  <si>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</si>
  <si>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</si>
  <si>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</si>
  <si>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</si>
  <si>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</si>
  <si>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</si>
  <si>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</si>
  <si>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</si>
  <si>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</si>
  <si>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</si>
  <si>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</si>
  <si>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</si>
  <si>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</si>
  <si>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</si>
  <si>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</si>
  <si>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</si>
  <si>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</si>
  <si>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</si>
  <si>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</si>
  <si>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</si>
  <si>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</si>
  <si>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</si>
  <si>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</si>
  <si>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</si>
  <si>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</si>
  <si>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</si>
  <si>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</si>
  <si>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</si>
  <si>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</si>
  <si>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</si>
  <si>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</si>
  <si>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</si>
  <si>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</si>
  <si>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</si>
  <si>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</si>
  <si>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</si>
  <si>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</si>
  <si>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</si>
  <si>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</si>
  <si>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</si>
  <si>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</si>
  <si>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</si>
  <si>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</si>
  <si>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</si>
  <si>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</si>
  <si>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</si>
  <si>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</si>
  <si>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</si>
  <si>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</si>
  <si>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</si>
  <si>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</si>
  <si>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</si>
  <si>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</si>
  <si>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</si>
  <si>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</si>
  <si>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</si>
  <si>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</si>
  <si>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</si>
  <si>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</si>
  <si>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</si>
  <si>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</si>
  <si>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</si>
  <si>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</si>
  <si>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</si>
  <si>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</si>
  <si>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</si>
  <si>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</si>
  <si>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</si>
  <si>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</si>
  <si>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</si>
  <si>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</si>
  <si>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</si>
  <si>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</si>
  <si>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</si>
  <si>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</si>
  <si>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</si>
  <si>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</si>
  <si>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</si>
  <si>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</si>
  <si>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</si>
  <si>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</si>
  <si>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</si>
  <si>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</si>
  <si>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</si>
  <si>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</si>
  <si>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</si>
  <si>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</si>
  <si>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</si>
  <si>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</si>
  <si>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</si>
  <si>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</si>
  <si>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</si>
  <si>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</si>
  <si>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</si>
  <si>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</si>
  <si>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</si>
  <si>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</si>
  <si>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</si>
  <si>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</si>
  <si>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</si>
  <si>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</si>
  <si>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</si>
  <si>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</si>
  <si>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</si>
  <si>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</si>
  <si>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</si>
  <si>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</si>
  <si>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</si>
  <si>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</si>
  <si>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</si>
  <si>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</si>
  <si>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</si>
  <si>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</si>
  <si>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</si>
  <si>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</si>
  <si>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</si>
  <si>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</si>
  <si>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</si>
  <si>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</si>
  <si>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</si>
  <si>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</si>
  <si>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</si>
  <si>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</si>
  <si>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</si>
  <si>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</si>
  <si>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</si>
  <si>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</si>
  <si>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</si>
  <si>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</si>
  <si>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</si>
  <si>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</si>
  <si>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</si>
  <si>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</si>
  <si>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</si>
  <si>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</si>
  <si>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</si>
  <si>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</si>
  <si>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</si>
  <si>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</si>
  <si>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</si>
  <si>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</si>
  <si>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</si>
  <si>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</si>
  <si>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</si>
  <si>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</si>
  <si>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</si>
  <si>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</si>
  <si>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</si>
  <si>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</si>
  <si>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</si>
  <si>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</si>
  <si>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</si>
  <si>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</si>
  <si>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</si>
  <si>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</si>
  <si>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</si>
  <si>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</si>
  <si>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</si>
  <si>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</si>
  <si>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</si>
  <si>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</si>
  <si>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</si>
  <si>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</si>
  <si>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</si>
  <si>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</si>
  <si>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</si>
  <si>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</si>
  <si>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</si>
  <si>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</si>
  <si>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</si>
  <si>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</si>
  <si>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</si>
  <si>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</si>
  <si>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</si>
  <si>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</si>
  <si>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</si>
  <si>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</si>
  <si>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</si>
  <si>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</si>
  <si>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</si>
  <si>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</si>
  <si>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</si>
  <si>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</si>
  <si>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</si>
  <si>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</si>
  <si>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</si>
  <si>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</si>
  <si>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</si>
  <si>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</si>
  <si>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</si>
  <si>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</si>
  <si>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</si>
  <si>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</si>
  <si>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</si>
  <si>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</si>
  <si>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</si>
  <si>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</si>
  <si>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</si>
  <si>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</si>
  <si>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</si>
  <si>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</si>
  <si>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</si>
  <si>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</si>
  <si>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</si>
  <si>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</si>
  <si>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</si>
  <si>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</si>
  <si>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</si>
  <si>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</si>
  <si>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</si>
  <si>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</si>
  <si>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</si>
  <si>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</si>
  <si>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</si>
  <si>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</si>
  <si>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</si>
  <si>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</si>
  <si>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</si>
  <si>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</si>
  <si>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</si>
  <si>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</si>
  <si>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</si>
  <si>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</si>
  <si>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</si>
  <si>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</si>
  <si>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</si>
  <si>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</si>
  <si>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</si>
  <si>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</si>
  <si>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</si>
  <si>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</si>
  <si>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</si>
  <si>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</si>
  <si>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</si>
  <si>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</si>
  <si>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</si>
  <si>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</si>
  <si>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</si>
  <si>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</si>
  <si>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</si>
  <si>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</si>
  <si>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</si>
  <si>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</si>
  <si>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</si>
  <si>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</si>
  <si>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</si>
  <si>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</si>
  <si>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</si>
  <si>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</si>
  <si>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</si>
  <si>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</si>
  <si>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</si>
  <si>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</si>
  <si>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</si>
  <si>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</si>
  <si>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</si>
  <si>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</si>
  <si>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</si>
  <si>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</si>
  <si>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</si>
  <si>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</si>
  <si>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</si>
  <si>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</si>
  <si>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</si>
  <si>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</si>
  <si>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</si>
  <si>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</si>
  <si>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</si>
  <si>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</si>
  <si>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</si>
  <si>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</si>
  <si>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</si>
  <si>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</si>
  <si>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</si>
  <si>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</si>
  <si>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</si>
  <si>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</si>
  <si>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</si>
  <si>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</si>
  <si>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</si>
  <si>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</si>
  <si>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</si>
  <si>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</si>
  <si>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</si>
  <si>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</si>
  <si>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</si>
  <si>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</si>
  <si>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</si>
  <si>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</si>
  <si>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</si>
  <si>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</si>
  <si>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</si>
  <si>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</si>
  <si>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</si>
  <si>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</si>
  <si>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</si>
  <si>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</si>
  <si>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</si>
  <si>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</si>
  <si>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</si>
  <si>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</si>
  <si>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</si>
  <si>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</si>
  <si>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</si>
  <si>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</si>
  <si>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</si>
  <si>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</si>
  <si>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</si>
  <si>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</si>
  <si>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</si>
  <si>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</si>
  <si>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</si>
  <si>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</si>
  <si>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</si>
  <si>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</si>
  <si>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</si>
  <si>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</si>
  <si>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</si>
  <si>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</si>
  <si>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</si>
  <si>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</si>
  <si>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</si>
  <si>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</si>
  <si>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</si>
  <si>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</si>
  <si>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</si>
  <si>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</si>
  <si>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</si>
  <si>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</si>
  <si>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</si>
  <si>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</si>
  <si>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</si>
  <si>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</si>
  <si>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</si>
  <si>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</si>
  <si>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</si>
  <si>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</si>
  <si>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</si>
  <si>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</si>
  <si>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</si>
  <si>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</si>
  <si>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</si>
  <si>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</si>
  <si>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</si>
  <si>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</si>
  <si>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</si>
  <si>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</si>
  <si>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</si>
  <si>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</si>
  <si>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</si>
  <si>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</si>
  <si>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</si>
  <si>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</si>
  <si>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</si>
  <si>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</si>
  <si>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</si>
  <si>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</si>
  <si>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</si>
  <si>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</si>
  <si>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</si>
  <si>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</si>
  <si>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</si>
  <si>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</si>
  <si>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</si>
  <si>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</si>
  <si>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</si>
  <si>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</si>
  <si>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</si>
  <si>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</si>
  <si>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</si>
  <si>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</si>
  <si>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</si>
  <si>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</si>
  <si>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</si>
  <si>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</si>
  <si>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</si>
  <si>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</si>
  <si>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</si>
  <si>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</si>
  <si>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</si>
  <si>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</si>
  <si>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</si>
  <si>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</si>
  <si>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</si>
  <si>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</si>
  <si>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</si>
  <si>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</si>
  <si>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</si>
  <si>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</si>
  <si>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</si>
  <si>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</si>
  <si>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</si>
  <si>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</si>
  <si>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</si>
  <si>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</si>
  <si>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</si>
  <si>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</si>
  <si>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</si>
  <si>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</si>
  <si>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</si>
  <si>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</si>
  <si>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</si>
  <si>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</si>
  <si>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</si>
  <si>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</si>
  <si>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</si>
  <si>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</si>
  <si>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</si>
  <si>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</si>
  <si>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</si>
  <si>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</si>
  <si>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</si>
  <si>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</si>
  <si>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</si>
  <si>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</si>
  <si>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</si>
  <si>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</si>
  <si>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</si>
  <si>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</si>
  <si>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</si>
  <si>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</si>
  <si>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</si>
  <si>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</si>
  <si>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</si>
  <si>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</si>
  <si>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</si>
  <si>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</si>
  <si>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</si>
  <si>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</si>
  <si>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</si>
  <si>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</si>
  <si>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</si>
  <si>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</si>
  <si>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</si>
  <si>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</si>
  <si>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</si>
  <si>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</si>
  <si>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</si>
  <si>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</si>
  <si>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</si>
  <si>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</si>
  <si>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</si>
  <si>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</si>
  <si>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</si>
  <si>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</si>
  <si>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</si>
  <si>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</si>
  <si>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</si>
  <si>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</si>
  <si>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</si>
  <si>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</si>
  <si>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</si>
  <si>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</si>
  <si>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</si>
  <si>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</si>
  <si>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</si>
  <si>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</si>
  <si>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</si>
  <si>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</si>
  <si>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</si>
  <si>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</si>
  <si>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</si>
  <si>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</si>
  <si>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</si>
  <si>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</si>
  <si>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</si>
  <si>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</si>
  <si>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</si>
  <si>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</si>
  <si>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</si>
  <si>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</si>
  <si>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</si>
  <si>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</si>
  <si>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</si>
  <si>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</si>
  <si>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</si>
  <si>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</si>
  <si>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</si>
  <si>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</si>
  <si>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</si>
  <si>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</si>
  <si>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</si>
  <si>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</si>
  <si>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</si>
  <si>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</si>
  <si>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</si>
  <si>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</si>
  <si>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</si>
  <si>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</si>
  <si>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</si>
  <si>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</si>
  <si>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</si>
  <si>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</si>
  <si>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</si>
  <si>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</si>
  <si>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</si>
  <si>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</si>
  <si>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</si>
  <si>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</si>
  <si>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</si>
  <si>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</si>
  <si>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</si>
  <si>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</si>
  <si>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</si>
  <si>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</si>
  <si>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</si>
  <si>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</si>
  <si>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</si>
  <si>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</si>
  <si>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</si>
  <si>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</si>
  <si>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</si>
  <si>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</si>
  <si>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</si>
  <si>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</si>
  <si>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</si>
  <si>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</si>
  <si>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</si>
  <si>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</si>
  <si>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</si>
  <si>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</si>
  <si>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</si>
  <si>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</si>
  <si>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</si>
  <si>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</si>
  <si>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</si>
  <si>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</si>
  <si>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</si>
  <si>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</si>
  <si>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</si>
  <si>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</si>
  <si>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</si>
  <si>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</si>
  <si>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</si>
  <si>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</si>
  <si>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</si>
  <si>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</si>
  <si>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</si>
  <si>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</si>
  <si>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</si>
  <si>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</si>
  <si>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</si>
  <si>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</si>
  <si>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</si>
  <si>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</si>
  <si>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</si>
  <si>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</si>
  <si>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</si>
  <si>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</si>
  <si>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</si>
  <si>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</si>
  <si>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</si>
  <si>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</si>
  <si>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</si>
  <si>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</si>
  <si>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</si>
  <si>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</si>
  <si>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</si>
  <si>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</si>
  <si>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</si>
  <si>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</si>
  <si>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</si>
  <si>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</si>
  <si>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</si>
  <si>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</si>
  <si>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</si>
  <si>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</si>
  <si>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</si>
  <si>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</si>
  <si>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</si>
  <si>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</si>
  <si>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</si>
  <si>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</si>
  <si>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</si>
  <si>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</si>
  <si>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</si>
  <si>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</si>
  <si>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</si>
  <si>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</si>
  <si>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</si>
  <si>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</si>
  <si>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</si>
  <si>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</si>
  <si>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</si>
  <si>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</si>
  <si>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</si>
  <si>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</si>
  <si>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</si>
  <si>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</si>
  <si>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</si>
  <si>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</si>
  <si>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</si>
  <si>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</si>
  <si>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</si>
  <si>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</si>
  <si>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</si>
  <si>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</si>
  <si>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</si>
  <si>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</si>
  <si>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</si>
  <si>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</si>
  <si>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</si>
  <si>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</si>
  <si>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</si>
  <si>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</si>
  <si>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</si>
  <si>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</si>
  <si>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</si>
  <si>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</si>
  <si>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</si>
  <si>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</si>
  <si>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</si>
  <si>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</si>
  <si>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</si>
  <si>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</si>
  <si>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</si>
  <si>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</si>
  <si>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</si>
  <si>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</si>
  <si>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</si>
  <si>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</si>
  <si>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</si>
  <si>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</si>
  <si>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</si>
  <si>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</si>
  <si>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</si>
  <si>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</si>
  <si>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</si>
  <si>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</si>
  <si>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</si>
  <si>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</si>
  <si>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</si>
  <si>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</si>
  <si>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</si>
  <si>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</si>
  <si>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</si>
  <si>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</si>
  <si>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</si>
  <si>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</si>
  <si>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</si>
  <si>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</si>
  <si>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</si>
  <si>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</si>
  <si>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</si>
  <si>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</si>
  <si>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</si>
  <si>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</si>
  <si>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</si>
  <si>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</si>
  <si>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</si>
  <si>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</si>
  <si>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</si>
  <si>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</si>
  <si>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</si>
  <si>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</si>
  <si>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</si>
  <si>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</si>
  <si>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</si>
  <si>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</si>
  <si>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</si>
  <si>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</si>
  <si>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</si>
  <si>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</si>
  <si>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</si>
  <si>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</si>
  <si>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</si>
  <si>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</si>
  <si>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</si>
  <si>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</si>
  <si>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</si>
  <si>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</si>
  <si>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</si>
  <si>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</si>
  <si>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</si>
  <si>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</si>
  <si>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</si>
  <si>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</si>
  <si>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</si>
  <si>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</si>
  <si>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</si>
  <si>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</si>
  <si>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</si>
  <si>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</si>
  <si>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</si>
  <si>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</si>
  <si>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</si>
  <si>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</si>
  <si>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</si>
  <si>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</si>
  <si>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</si>
  <si>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</si>
  <si>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</si>
  <si>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</si>
  <si>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</si>
  <si>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</si>
  <si>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</si>
  <si>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</si>
  <si>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</si>
  <si>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</si>
  <si>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</si>
  <si>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</si>
  <si>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</si>
  <si>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</si>
  <si>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</si>
  <si>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</si>
  <si>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</si>
  <si>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</si>
  <si>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</si>
  <si>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</si>
  <si>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</si>
  <si>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</si>
  <si>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</si>
  <si>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</si>
  <si>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</si>
  <si>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</si>
  <si>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</si>
  <si>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</si>
  <si>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</si>
  <si>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</si>
  <si>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</si>
  <si>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</si>
  <si>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</si>
  <si>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</si>
  <si>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</si>
  <si>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</si>
  <si>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</si>
  <si>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</si>
  <si>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</si>
  <si>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</si>
  <si>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</si>
  <si>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</si>
  <si>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</si>
  <si>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</si>
  <si>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</si>
  <si>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</si>
  <si>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</si>
  <si>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</si>
  <si>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</si>
  <si>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</si>
  <si>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</si>
  <si>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</si>
  <si>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</si>
  <si>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</si>
  <si>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</si>
  <si>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</si>
  <si>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</si>
  <si>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</si>
  <si>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</si>
  <si>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</si>
  <si>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</si>
  <si>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</si>
  <si>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</si>
  <si>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</si>
  <si>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</si>
  <si>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</si>
  <si>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</si>
  <si>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</si>
  <si>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</si>
  <si>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</si>
  <si>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</si>
  <si>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</si>
  <si>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</si>
  <si>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</si>
  <si>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</si>
  <si>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</si>
  <si>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</si>
  <si>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</si>
  <si>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</si>
  <si>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</si>
  <si>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</si>
  <si>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</si>
  <si>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</si>
  <si>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</si>
  <si>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</si>
  <si>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</si>
  <si>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</si>
  <si>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</si>
  <si>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</si>
  <si>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</si>
  <si>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</si>
  <si>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</si>
  <si>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</si>
  <si>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</si>
  <si>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</si>
  <si>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</si>
  <si>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</si>
  <si>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</si>
  <si>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</si>
  <si>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</si>
  <si>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</si>
  <si>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</si>
  <si>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</si>
  <si>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</si>
  <si>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</si>
  <si>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</si>
  <si>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</si>
  <si>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</si>
  <si>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</si>
  <si>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</si>
  <si>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</si>
  <si>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</si>
  <si>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</si>
  <si>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</si>
  <si>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</si>
  <si>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</si>
  <si>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</si>
  <si>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</si>
  <si>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</si>
  <si>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</si>
  <si>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</si>
  <si>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</si>
  <si>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</si>
  <si>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</si>
  <si>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</si>
  <si>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</si>
  <si>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</si>
  <si>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</si>
  <si>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</si>
  <si>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</si>
  <si>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</si>
  <si>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</si>
  <si>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</si>
  <si>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</si>
  <si>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</si>
  <si>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</si>
  <si>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</si>
  <si>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</si>
  <si>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</si>
  <si>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</si>
  <si>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</si>
  <si>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</si>
  <si>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</si>
  <si>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</si>
  <si>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</si>
  <si>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</si>
  <si>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</si>
  <si>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</si>
  <si>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</si>
  <si>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</si>
  <si>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</si>
  <si>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</si>
  <si>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</si>
  <si>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</si>
  <si>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</si>
  <si>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</si>
  <si>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</si>
  <si>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</si>
  <si>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</si>
  <si>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</si>
  <si>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</si>
  <si>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</si>
  <si>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</si>
  <si>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</si>
  <si>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</si>
  <si>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</si>
  <si>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</si>
  <si>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</si>
  <si>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</si>
  <si>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</si>
  <si>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</si>
  <si>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</si>
  <si>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</si>
  <si>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</si>
  <si>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</si>
  <si>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</si>
  <si>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</si>
  <si>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</si>
  <si>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</si>
  <si>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</si>
  <si>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</si>
  <si>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</si>
  <si>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</si>
  <si>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</si>
  <si>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</si>
  <si>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</si>
  <si>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</si>
  <si>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</si>
  <si>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</si>
  <si>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</si>
  <si>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</si>
  <si>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</si>
  <si>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</si>
  <si>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</si>
  <si>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</si>
  <si>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</si>
  <si>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</si>
  <si>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</si>
  <si>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</si>
  <si>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</si>
  <si>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</si>
  <si>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</si>
  <si>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</si>
  <si>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</si>
  <si>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</si>
  <si>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</si>
  <si>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</si>
  <si>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</si>
  <si>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</si>
  <si>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</si>
  <si>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</si>
  <si>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</si>
  <si>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</si>
  <si>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</si>
  <si>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</si>
  <si>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</si>
  <si>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</si>
  <si>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</si>
  <si>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</si>
  <si>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</si>
  <si>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</si>
  <si>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</si>
  <si>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</si>
  <si>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</si>
  <si>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</si>
  <si>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</si>
  <si>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</si>
  <si>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</si>
  <si>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</si>
  <si>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</si>
  <si>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</si>
  <si>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</si>
  <si>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</si>
  <si>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</si>
  <si>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</si>
  <si>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</si>
  <si>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</si>
  <si>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</si>
  <si>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</si>
  <si>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</si>
  <si>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</si>
  <si>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</si>
  <si>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</si>
  <si>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</si>
  <si>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</si>
  <si>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</si>
  <si>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</si>
  <si>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</si>
  <si>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</si>
  <si>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</si>
  <si>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</si>
  <si>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</si>
  <si>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</si>
  <si>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</si>
  <si>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</si>
  <si>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</si>
  <si>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</si>
  <si>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</si>
  <si>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</si>
  <si>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</si>
  <si>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</si>
  <si>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</si>
  <si>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</si>
  <si>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</si>
  <si>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</si>
  <si>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</si>
  <si>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</si>
  <si>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</si>
  <si>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</si>
  <si>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</si>
  <si>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</si>
  <si>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</si>
  <si>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</si>
  <si>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</si>
  <si>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</si>
  <si>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</si>
  <si>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</si>
  <si>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</si>
  <si>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</si>
  <si>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</si>
  <si>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</si>
  <si>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</si>
  <si>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</si>
  <si>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</si>
  <si>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</si>
  <si>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</si>
  <si>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</si>
  <si>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</si>
  <si>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</si>
  <si>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</si>
  <si>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</si>
  <si>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</si>
  <si>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</si>
  <si>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</si>
  <si>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</si>
  <si>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</si>
  <si>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</si>
  <si>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</si>
  <si>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</si>
  <si>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</si>
  <si>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</si>
  <si>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</si>
  <si>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</si>
  <si>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</si>
  <si>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</si>
  <si>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</si>
  <si>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</si>
  <si>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</si>
  <si>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</si>
  <si>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</si>
  <si>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</si>
  <si>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</si>
  <si>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</si>
  <si>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</si>
  <si>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</si>
  <si>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</si>
  <si>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</si>
  <si>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</si>
  <si>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</si>
  <si>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</si>
  <si>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</si>
  <si>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</si>
  <si>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</si>
  <si>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</si>
  <si>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</si>
  <si>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</si>
  <si>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</si>
  <si>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</si>
  <si>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</si>
  <si>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</si>
  <si>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</si>
  <si>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</si>
  <si>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</si>
  <si>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</si>
  <si>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</si>
  <si>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</si>
  <si>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</si>
  <si>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</si>
  <si>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</si>
  <si>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</si>
  <si>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</si>
  <si>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</si>
  <si>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</si>
  <si>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</si>
  <si>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</si>
  <si>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</si>
  <si>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</si>
  <si>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</si>
  <si>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</si>
  <si>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</si>
  <si>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</si>
  <si>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</si>
  <si>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</si>
  <si>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</si>
  <si>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</si>
  <si>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</si>
  <si>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</si>
  <si>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</si>
  <si>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</si>
  <si>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</si>
  <si>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</si>
  <si>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</si>
  <si>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</si>
  <si>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</si>
  <si>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</si>
  <si>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</si>
  <si>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</si>
  <si>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</si>
  <si>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</si>
  <si>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</si>
  <si>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</si>
  <si>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</si>
  <si>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</si>
  <si>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</si>
  <si>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</si>
  <si>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</si>
  <si>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</si>
  <si>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</si>
  <si>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</si>
  <si>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</si>
  <si>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</si>
  <si>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</si>
  <si>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</si>
  <si>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</si>
  <si>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</si>
  <si>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</si>
  <si>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</si>
  <si>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</si>
  <si>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</si>
  <si>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</si>
  <si>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</si>
  <si>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</si>
  <si>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</si>
  <si>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</si>
  <si>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</si>
  <si>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</si>
  <si>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</si>
  <si>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</si>
  <si>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</si>
  <si>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</si>
  <si>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</si>
  <si>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</si>
  <si>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</si>
  <si>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</si>
  <si>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</si>
  <si>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</si>
  <si>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</si>
  <si>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</si>
  <si>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</si>
  <si>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</si>
  <si>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</si>
  <si>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</si>
  <si>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</si>
  <si>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</si>
  <si>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</si>
  <si>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</si>
  <si>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</si>
  <si>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</si>
  <si>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</si>
  <si>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</si>
  <si>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</si>
  <si>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</si>
  <si>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</si>
  <si>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</si>
  <si>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</si>
  <si>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</si>
  <si>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</si>
  <si>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</si>
  <si>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</si>
  <si>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</si>
  <si>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</si>
  <si>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</si>
  <si>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</si>
  <si>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</si>
  <si>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</si>
  <si>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</si>
  <si>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</si>
  <si>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</si>
  <si>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</si>
  <si>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</si>
  <si>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</si>
  <si>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</si>
  <si>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</si>
  <si>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</si>
  <si>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</si>
  <si>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</si>
  <si>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</si>
  <si>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</si>
  <si>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</si>
  <si>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</si>
  <si>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</si>
  <si>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</si>
  <si>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</si>
  <si>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</si>
  <si>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</si>
  <si>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</si>
  <si>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</si>
  <si>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</si>
  <si>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</si>
  <si>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</si>
  <si>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</si>
  <si>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</si>
  <si>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</si>
  <si>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</si>
  <si>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</si>
  <si>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</si>
  <si>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</si>
  <si>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</si>
  <si>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</si>
  <si>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</si>
  <si>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</si>
  <si>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</si>
  <si>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</si>
  <si>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</si>
  <si>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</si>
  <si>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</si>
  <si>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</si>
  <si>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</si>
  <si>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</si>
  <si>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</si>
  <si>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</si>
  <si>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</si>
  <si>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</si>
  <si>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</si>
  <si>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</si>
  <si>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</si>
  <si>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</si>
  <si>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</si>
  <si>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</si>
  <si>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</si>
  <si>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</si>
  <si>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</si>
  <si>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</si>
  <si>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</si>
  <si>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</si>
  <si>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</si>
  <si>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</si>
  <si>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</si>
  <si>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</si>
  <si>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</si>
  <si>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</si>
  <si>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</si>
  <si>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</si>
  <si>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</si>
  <si>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</si>
  <si>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</si>
  <si>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</si>
  <si>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</si>
  <si>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</si>
  <si>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</si>
  <si>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</si>
  <si>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</si>
  <si>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</si>
  <si>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</si>
  <si>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</si>
  <si>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</si>
  <si>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</si>
  <si>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</si>
  <si>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</si>
  <si>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</si>
  <si>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</si>
  <si>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</si>
  <si>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</si>
  <si>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</si>
  <si>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</si>
  <si>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</si>
  <si>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</si>
  <si>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</si>
  <si>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</si>
  <si>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</si>
  <si>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</si>
  <si>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</si>
  <si>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</si>
  <si>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</si>
  <si>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</si>
  <si>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</si>
  <si>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</si>
  <si>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</si>
  <si>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</si>
  <si>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</si>
  <si>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</si>
  <si>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</si>
  <si>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</si>
  <si>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</si>
  <si>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</si>
  <si>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</si>
  <si>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</si>
  <si>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</si>
  <si>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</si>
  <si>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</si>
  <si>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</si>
  <si>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</si>
  <si>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</si>
  <si>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</si>
  <si>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</si>
  <si>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</si>
  <si>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</si>
  <si>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</si>
  <si>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</si>
  <si>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</si>
  <si>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</si>
  <si>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</si>
  <si>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</si>
  <si>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</si>
  <si>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</si>
  <si>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</si>
  <si>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</si>
  <si>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</si>
  <si>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</si>
  <si>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</si>
  <si>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</si>
  <si>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</si>
  <si>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</si>
  <si>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</si>
  <si>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</si>
  <si>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</si>
  <si>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</si>
  <si>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</si>
  <si>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</si>
  <si>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</si>
  <si>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</si>
  <si>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</si>
  <si>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</si>
  <si>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</si>
  <si>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</si>
  <si>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</si>
  <si>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</si>
  <si>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</si>
  <si>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</si>
  <si>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</si>
  <si>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</si>
  <si>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</si>
  <si>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</si>
  <si>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</si>
  <si>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</si>
  <si>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</si>
  <si>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</si>
  <si>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</si>
  <si>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</si>
  <si>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</si>
  <si>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</si>
  <si>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</si>
  <si>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</si>
  <si>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</si>
  <si>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</si>
  <si>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</si>
  <si>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</si>
  <si>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</si>
  <si>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</si>
  <si>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</si>
  <si>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</si>
  <si>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</si>
  <si>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</si>
  <si>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</si>
  <si>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</si>
  <si>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</si>
  <si>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</si>
  <si>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</si>
  <si>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</si>
  <si>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</si>
  <si>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</si>
  <si>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</si>
  <si>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</si>
  <si>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</si>
  <si>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</si>
  <si>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</si>
  <si>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</si>
  <si>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</si>
  <si>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</si>
  <si>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</si>
  <si>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</si>
  <si>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</si>
  <si>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</si>
  <si>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</si>
  <si>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</si>
  <si>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</si>
  <si>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</si>
  <si>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</si>
  <si>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</si>
  <si>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</si>
  <si>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</si>
  <si>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</si>
  <si>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</si>
  <si>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</si>
  <si>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</si>
  <si>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</si>
  <si>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</si>
  <si>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</si>
  <si>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</si>
  <si>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</si>
  <si>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</si>
  <si>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</si>
  <si>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</si>
  <si>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</si>
  <si>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</si>
  <si>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</si>
  <si>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</si>
  <si>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</si>
  <si>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</si>
  <si>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</si>
  <si>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</si>
  <si>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</si>
  <si>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</si>
  <si>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</si>
  <si>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</si>
  <si>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</si>
  <si>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</si>
  <si>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</si>
  <si>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</si>
  <si>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</si>
  <si>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</si>
  <si>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</si>
  <si>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</si>
  <si>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</si>
  <si>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</si>
  <si>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</si>
  <si>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</si>
  <si>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</si>
  <si>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</si>
  <si>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</si>
  <si>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</si>
  <si>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</si>
  <si>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</si>
  <si>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</si>
  <si>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</si>
  <si>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</si>
  <si>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</si>
  <si>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</si>
  <si>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</si>
  <si>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</si>
  <si>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</si>
  <si>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</si>
  <si>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</si>
  <si>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</si>
  <si>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</si>
  <si>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</si>
  <si>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</si>
  <si>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</si>
  <si>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</si>
  <si>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</si>
  <si>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</si>
  <si>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</si>
  <si>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</si>
  <si>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</si>
  <si>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</si>
  <si>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</si>
  <si>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</si>
  <si>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</si>
  <si>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</si>
  <si>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</si>
  <si>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</si>
  <si>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</si>
  <si>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</si>
  <si>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</si>
  <si>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</si>
  <si>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</si>
  <si>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</si>
  <si>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</si>
  <si>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</si>
  <si>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</si>
  <si>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</si>
  <si>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</si>
  <si>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</si>
  <si>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</si>
  <si>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</si>
  <si>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</si>
  <si>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</si>
  <si>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</si>
  <si>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</si>
  <si>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</si>
  <si>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</si>
  <si>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</si>
  <si>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</si>
  <si>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</si>
  <si>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</si>
  <si>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</si>
  <si>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</si>
  <si>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</si>
  <si>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</si>
  <si>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</si>
  <si>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</si>
  <si>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</si>
  <si>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</si>
  <si>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</si>
  <si>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</si>
  <si>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</si>
  <si>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</si>
  <si>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</si>
  <si>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</si>
  <si>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</si>
  <si>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</si>
  <si>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</si>
  <si>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</si>
  <si>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</si>
  <si>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</si>
  <si>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</si>
  <si>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</si>
  <si>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</si>
  <si>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</si>
  <si>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</si>
  <si>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</si>
  <si>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</si>
  <si>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</si>
  <si>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</si>
  <si>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</si>
  <si>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</si>
  <si>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</si>
  <si>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</si>
  <si>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</si>
  <si>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</si>
  <si>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</si>
  <si>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</si>
  <si>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</si>
  <si>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</si>
  <si>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</si>
  <si>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</si>
  <si>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</si>
  <si>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</si>
  <si>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</si>
  <si>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</si>
  <si>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</si>
  <si>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</si>
  <si>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</si>
  <si>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</si>
  <si>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</si>
  <si>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</si>
  <si>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</si>
  <si>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</si>
  <si>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</si>
  <si>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</si>
  <si>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</si>
  <si>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</si>
  <si>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</si>
  <si>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</si>
  <si>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</si>
  <si>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</si>
  <si>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</si>
  <si>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</si>
  <si>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</si>
  <si>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</si>
  <si>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</si>
  <si>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</si>
  <si>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</si>
  <si>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</si>
  <si>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</si>
  <si>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</si>
  <si>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</si>
  <si>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</si>
  <si>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</si>
  <si>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</si>
  <si>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</si>
  <si>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</si>
  <si>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</si>
  <si>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</si>
  <si>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</si>
  <si>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</si>
  <si>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</si>
  <si>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</si>
  <si>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</si>
  <si>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</si>
  <si>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</si>
  <si>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</si>
  <si>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</si>
  <si>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</si>
  <si>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</si>
  <si>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</si>
  <si>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</si>
  <si>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</si>
  <si>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</si>
  <si>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</si>
  <si>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</si>
  <si>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</si>
  <si>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</si>
  <si>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</si>
  <si>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</si>
  <si>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</si>
  <si>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</si>
  <si>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</si>
  <si>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</si>
  <si>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</si>
  <si>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</si>
  <si>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</si>
  <si>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</si>
  <si>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</si>
  <si>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</si>
  <si>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</si>
  <si>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</si>
  <si>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</si>
  <si>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</si>
  <si>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</si>
  <si>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</si>
  <si>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</si>
  <si>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</si>
  <si>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</si>
  <si>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</si>
  <si>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</si>
  <si>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</si>
  <si>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</si>
  <si>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</si>
  <si>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</si>
  <si>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</si>
  <si>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</si>
  <si>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</si>
  <si>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</si>
  <si>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</si>
  <si>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</si>
  <si>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</si>
  <si>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</si>
  <si>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</si>
  <si>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</si>
  <si>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</si>
  <si>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</si>
  <si>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</si>
  <si>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</si>
  <si>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</si>
  <si>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</si>
  <si>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</si>
  <si>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</si>
  <si>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</si>
  <si>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</si>
  <si>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</si>
  <si>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</si>
  <si>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</si>
  <si>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</si>
  <si>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</si>
  <si>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</si>
  <si>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</si>
  <si>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</si>
  <si>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</si>
  <si>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</si>
  <si>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</si>
  <si>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</si>
  <si>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</si>
  <si>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</si>
  <si>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</si>
  <si>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</si>
  <si>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</si>
  <si>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</si>
  <si>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</si>
  <si>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</si>
  <si>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</si>
  <si>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</si>
  <si>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</si>
  <si>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</si>
  <si>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</si>
  <si>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</si>
  <si>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</si>
  <si>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</si>
  <si>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</si>
  <si>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</si>
  <si>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</si>
  <si>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</si>
  <si>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</si>
  <si>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</si>
  <si>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</si>
  <si>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</si>
  <si>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</si>
  <si>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</si>
  <si>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</si>
  <si>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</si>
  <si>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</si>
  <si>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</si>
  <si>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</si>
  <si>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</si>
  <si>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</si>
  <si>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</si>
  <si>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</si>
  <si>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</si>
  <si>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</si>
  <si>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</si>
  <si>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</si>
  <si>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</si>
  <si>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</si>
  <si>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</si>
  <si>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</si>
  <si>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</si>
  <si>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</si>
  <si>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</si>
  <si>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</si>
  <si>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</si>
  <si>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</si>
  <si>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</si>
  <si>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</si>
  <si>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</si>
  <si>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</si>
  <si>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</si>
  <si>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</si>
  <si>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</si>
  <si>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</si>
  <si>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</si>
  <si>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</si>
  <si>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</si>
  <si>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</si>
  <si>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</si>
  <si>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</si>
  <si>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</si>
  <si>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</si>
  <si>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</si>
  <si>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</si>
  <si>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</si>
  <si>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</si>
  <si>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</si>
  <si>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</si>
  <si>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</si>
  <si>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</si>
  <si>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</si>
  <si>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</si>
  <si>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</si>
  <si>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</si>
  <si>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</si>
  <si>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</si>
  <si>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</si>
  <si>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</si>
  <si>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</si>
  <si>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</si>
  <si>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</si>
  <si>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</si>
  <si>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</si>
  <si>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</si>
  <si>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</si>
  <si>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</si>
  <si>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</si>
  <si>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</si>
  <si>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</si>
  <si>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</si>
  <si>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</si>
  <si>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</si>
  <si>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</si>
  <si>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</si>
  <si>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</si>
  <si>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</si>
  <si>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</si>
  <si>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</si>
  <si>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</si>
  <si>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</si>
  <si>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</si>
  <si>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</si>
  <si>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</si>
  <si>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</si>
  <si>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</si>
  <si>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</si>
  <si>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</si>
  <si>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</si>
  <si>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</si>
  <si>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</si>
  <si>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</si>
  <si>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</si>
  <si>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</si>
  <si>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</si>
  <si>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</si>
  <si>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</si>
  <si>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</si>
  <si>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</si>
  <si>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</si>
  <si>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</si>
  <si>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</si>
  <si>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</si>
  <si>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</si>
  <si>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</si>
  <si>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</si>
  <si>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</si>
  <si>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</si>
  <si>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</si>
  <si>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</si>
  <si>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</si>
  <si>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</si>
  <si>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</si>
  <si>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</si>
  <si>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</si>
  <si>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</si>
  <si>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</si>
  <si>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</si>
  <si>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</si>
  <si>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</si>
  <si>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</si>
  <si>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</si>
  <si>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</si>
  <si>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</si>
  <si>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</si>
  <si>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</si>
  <si>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</si>
  <si>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</si>
  <si>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</si>
  <si>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</si>
  <si>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</si>
  <si>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</si>
  <si>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</si>
  <si>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</si>
  <si>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</si>
  <si>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</si>
  <si>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</si>
  <si>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</si>
  <si>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</si>
  <si>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</si>
  <si>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</si>
  <si>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</si>
  <si>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</si>
  <si>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</si>
  <si>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</si>
  <si>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</si>
  <si>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</si>
  <si>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</si>
  <si>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</si>
  <si>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</si>
  <si>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</si>
  <si>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</si>
  <si>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</si>
  <si>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</si>
  <si>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</si>
  <si>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</si>
  <si>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</si>
  <si>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</si>
  <si>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</si>
  <si>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</si>
  <si>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</si>
  <si>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</si>
  <si>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</si>
  <si>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</si>
  <si>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</si>
  <si>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</si>
  <si>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</si>
  <si>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</si>
  <si>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</si>
  <si>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</si>
  <si>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</si>
  <si>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</si>
  <si>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</si>
  <si>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</si>
  <si>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</si>
  <si>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</si>
  <si>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</si>
  <si>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</si>
  <si>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</si>
  <si>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</si>
  <si>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</si>
  <si>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</si>
  <si>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</si>
  <si>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</si>
  <si>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</si>
  <si>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</si>
  <si>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</si>
  <si>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</si>
  <si>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</si>
  <si>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</si>
  <si>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</si>
  <si>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</si>
  <si>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</si>
  <si>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</si>
  <si>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</si>
  <si>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</si>
  <si>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</si>
  <si>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</si>
  <si>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</si>
  <si>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</si>
  <si>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</si>
  <si>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</si>
  <si>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</si>
  <si>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</si>
  <si>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</si>
  <si>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</si>
  <si>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</si>
  <si>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</si>
  <si>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</si>
  <si>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</si>
  <si>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</si>
  <si>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</si>
  <si>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</si>
  <si>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</si>
  <si>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</si>
  <si>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</si>
  <si>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</si>
  <si>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</si>
  <si>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</si>
  <si>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</si>
  <si>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</si>
  <si>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</si>
  <si>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</si>
  <si>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</si>
  <si>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</si>
  <si>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</si>
  <si>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</si>
  <si>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</si>
  <si>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</si>
  <si>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</si>
  <si>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</si>
  <si>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</si>
  <si>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</si>
  <si>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</si>
  <si>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</si>
  <si>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</si>
  <si>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</si>
  <si>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</si>
  <si>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</si>
  <si>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</si>
  <si>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</si>
  <si>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</si>
  <si>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</si>
  <si>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</si>
  <si>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</si>
  <si>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</si>
  <si>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</si>
  <si>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</si>
  <si>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</si>
  <si>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</si>
  <si>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</si>
  <si>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</si>
  <si>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</si>
  <si>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</si>
  <si>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</si>
  <si>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</si>
  <si>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</si>
  <si>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</si>
  <si>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</si>
  <si>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</si>
  <si>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</si>
  <si>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</si>
  <si>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</si>
  <si>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</si>
  <si>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</si>
  <si>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</si>
  <si>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</si>
  <si>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</si>
  <si>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</si>
  <si>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</si>
  <si>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</si>
  <si>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</si>
  <si>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</si>
  <si>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</si>
  <si>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</si>
  <si>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</si>
  <si>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</si>
  <si>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</si>
  <si>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</si>
  <si>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</si>
  <si>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</si>
  <si>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</si>
  <si>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</si>
  <si>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</si>
  <si>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</si>
  <si>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</si>
  <si>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</si>
  <si>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</si>
  <si>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</si>
  <si>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</si>
  <si>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</si>
  <si>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</si>
  <si>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</si>
  <si>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</si>
  <si>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</si>
  <si>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</si>
  <si>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</si>
  <si>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</si>
  <si>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</si>
  <si>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</si>
  <si>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</si>
  <si>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</si>
  <si>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</si>
  <si>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</si>
  <si>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</si>
  <si>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</si>
  <si>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</si>
  <si>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</si>
  <si>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</si>
  <si>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</si>
  <si>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</si>
  <si>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</si>
  <si>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</si>
  <si>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</si>
  <si>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</si>
  <si>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</si>
  <si>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</si>
  <si>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</si>
  <si>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</si>
  <si>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</si>
  <si>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</si>
  <si>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</si>
  <si>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</si>
  <si>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</si>
  <si>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</si>
  <si>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</si>
  <si>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</si>
  <si>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</si>
  <si>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</si>
  <si>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</si>
  <si>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</si>
  <si>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</si>
  <si>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</si>
  <si>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</si>
  <si>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</si>
  <si>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</si>
  <si>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</si>
  <si>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</si>
  <si>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</si>
  <si>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</si>
  <si>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</si>
  <si>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</si>
  <si>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</si>
  <si>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</si>
  <si>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</si>
  <si>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</si>
  <si>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</si>
  <si>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</si>
  <si>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</si>
  <si>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</si>
  <si>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</si>
  <si>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</si>
  <si>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</si>
  <si>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</si>
  <si>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</si>
  <si>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</si>
  <si>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</si>
  <si>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</si>
  <si>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</si>
  <si>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</si>
  <si>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</si>
  <si>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</si>
  <si>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</si>
  <si>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</si>
  <si>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</si>
  <si>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</si>
  <si>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</si>
  <si>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</si>
  <si>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</si>
  <si>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</si>
  <si>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</si>
  <si>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</si>
  <si>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</si>
  <si>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</si>
  <si>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</si>
  <si>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</si>
  <si>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</si>
  <si>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</si>
  <si>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</si>
  <si>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</si>
  <si>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</si>
  <si>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</si>
  <si>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</si>
  <si>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</si>
  <si>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</si>
  <si>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</si>
  <si>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</si>
  <si>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</si>
  <si>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</si>
  <si>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</si>
  <si>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</si>
  <si>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</si>
  <si>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</si>
  <si>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</si>
  <si>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</si>
  <si>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</si>
  <si>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</si>
  <si>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</si>
  <si>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</si>
  <si>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</si>
  <si>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</si>
  <si>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</si>
  <si>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</si>
  <si>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</si>
  <si>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</si>
  <si>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</si>
  <si>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</si>
  <si>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</si>
  <si>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</si>
  <si>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</si>
  <si>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</si>
  <si>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</si>
  <si>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</si>
  <si>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</si>
  <si>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</si>
  <si>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</si>
  <si>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</si>
  <si>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</si>
  <si>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</si>
  <si>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</si>
  <si>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</si>
  <si>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</si>
  <si>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</si>
  <si>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</si>
  <si>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</si>
  <si>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</si>
  <si>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</si>
  <si>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</si>
  <si>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</si>
  <si>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</si>
  <si>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</si>
  <si>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</si>
  <si>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</si>
  <si>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</si>
  <si>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</si>
  <si>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</si>
  <si>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</si>
  <si>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</si>
  <si>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</si>
  <si>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</si>
  <si>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</si>
  <si>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</si>
  <si>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</si>
  <si>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</si>
  <si>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</si>
  <si>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</si>
  <si>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</si>
  <si>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</si>
  <si>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</si>
  <si>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</si>
  <si>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</si>
  <si>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</si>
  <si>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</si>
  <si>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</si>
  <si>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</si>
  <si>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</si>
  <si>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</si>
  <si>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</si>
  <si>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</si>
  <si>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</si>
  <si>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</si>
  <si>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</si>
  <si>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</si>
  <si>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</si>
  <si>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</si>
  <si>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</si>
  <si>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</si>
  <si>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</si>
  <si>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</si>
  <si>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</si>
  <si>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</si>
  <si>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</si>
  <si>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</si>
  <si>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</si>
  <si>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</si>
  <si>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</si>
  <si>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</si>
  <si>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</si>
  <si>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</si>
  <si>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</si>
  <si>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</si>
  <si>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</si>
  <si>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</si>
  <si>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</si>
  <si>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</si>
  <si>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</si>
  <si>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</si>
  <si>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</si>
  <si>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</si>
  <si>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</si>
  <si>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</si>
  <si>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</si>
  <si>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</si>
  <si>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</si>
  <si>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</si>
  <si>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</si>
  <si>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</si>
  <si>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</si>
  <si>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</si>
  <si>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</si>
  <si>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</si>
  <si>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</si>
  <si>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</si>
  <si>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</si>
  <si>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</si>
  <si>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</si>
  <si>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</si>
  <si>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</si>
  <si>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</si>
  <si>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</si>
  <si>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</si>
  <si>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</si>
  <si>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</si>
  <si>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</si>
  <si>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</si>
  <si>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</si>
  <si>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</si>
  <si>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</si>
  <si>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</si>
  <si>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</si>
  <si>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</si>
  <si>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</si>
  <si>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</si>
  <si>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</si>
  <si>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</si>
  <si>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</si>
  <si>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</si>
  <si>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</si>
  <si>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</si>
  <si>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</si>
  <si>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</si>
  <si>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</si>
  <si>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</si>
  <si>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</si>
  <si>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</si>
  <si>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</si>
  <si>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</si>
  <si>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</si>
  <si>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</si>
  <si>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</si>
  <si>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</si>
  <si>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</si>
  <si>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</si>
  <si>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</si>
  <si>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</si>
  <si>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</si>
  <si>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</si>
  <si>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</si>
  <si>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</si>
  <si>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</si>
  <si>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</si>
  <si>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</si>
  <si>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</si>
  <si>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</si>
  <si>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</si>
  <si>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</si>
  <si>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</si>
  <si>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</si>
  <si>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</si>
  <si>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</si>
  <si>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</si>
  <si>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</si>
  <si>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</si>
  <si>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</si>
  <si>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</si>
  <si>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</si>
  <si>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</si>
  <si>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</si>
  <si>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</si>
  <si>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</si>
  <si>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</si>
  <si>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</si>
  <si>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</si>
  <si>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</si>
  <si>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</si>
  <si>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</si>
  <si>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</si>
  <si>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</si>
  <si>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</si>
  <si>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</si>
  <si>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</si>
  <si>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</si>
  <si>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</si>
  <si>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</si>
  <si>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</si>
  <si>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</si>
  <si>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</si>
  <si>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</si>
  <si>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</si>
  <si>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</si>
  <si>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</si>
  <si>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</si>
  <si>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</si>
  <si>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</si>
  <si>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</si>
  <si>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</si>
  <si>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</si>
  <si>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</si>
  <si>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</si>
  <si>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</si>
  <si>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</si>
  <si>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</si>
  <si>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</si>
  <si>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</si>
  <si>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</si>
  <si>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</si>
  <si>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</si>
  <si>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</si>
  <si>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</si>
  <si>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</si>
  <si>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</si>
  <si>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</si>
  <si>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</si>
  <si>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</si>
  <si>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</si>
  <si>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</si>
  <si>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</si>
  <si>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</si>
  <si>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</si>
  <si>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</si>
  <si>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</si>
  <si>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</si>
  <si>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</si>
  <si>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</si>
  <si>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</si>
  <si>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</si>
  <si>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</si>
  <si>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</si>
  <si>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</si>
  <si>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</si>
  <si>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</si>
  <si>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</si>
  <si>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</si>
  <si>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</si>
  <si>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</si>
  <si>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</si>
  <si>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</si>
  <si>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</si>
  <si>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</si>
  <si>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</si>
  <si>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</si>
  <si>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</si>
  <si>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</si>
  <si>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</si>
  <si>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</si>
  <si>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</si>
  <si>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</si>
  <si>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</si>
  <si>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</si>
  <si>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</si>
  <si>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</si>
  <si>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</si>
  <si>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</si>
  <si>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</si>
  <si>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</si>
  <si>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</si>
  <si>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</si>
  <si>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</si>
  <si>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</si>
  <si>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</si>
  <si>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</si>
  <si>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</si>
  <si>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</si>
  <si>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</si>
  <si>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</si>
  <si>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</si>
  <si>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</si>
  <si>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</si>
  <si>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</si>
  <si>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</si>
  <si>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</si>
  <si>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</si>
  <si>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</si>
  <si>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</si>
  <si>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</si>
  <si>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</si>
  <si>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</si>
  <si>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</si>
  <si>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</si>
  <si>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</si>
  <si>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</si>
  <si>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</si>
  <si>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</si>
  <si>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</si>
  <si>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</si>
  <si>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</si>
  <si>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</si>
  <si>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</si>
  <si>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</si>
  <si>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</si>
  <si>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</si>
  <si>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</si>
  <si>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</si>
  <si>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</si>
  <si>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</si>
  <si>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</si>
  <si>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</si>
  <si>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</si>
  <si>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</si>
  <si>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</si>
  <si>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</si>
  <si>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</si>
  <si>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</si>
  <si>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</si>
  <si>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</si>
  <si>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</si>
  <si>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</si>
  <si>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</si>
  <si>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</si>
  <si>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</si>
  <si>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</si>
  <si>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</si>
  <si>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</si>
  <si>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</si>
  <si>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</si>
  <si>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</si>
  <si>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</si>
  <si>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</si>
  <si>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</si>
  <si>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</si>
  <si>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</si>
  <si>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</si>
  <si>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</si>
  <si>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</si>
  <si>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</si>
  <si>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</si>
  <si>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</si>
  <si>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</si>
  <si>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</si>
  <si>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</si>
  <si>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</si>
  <si>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</si>
  <si>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</si>
  <si>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</si>
  <si>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</si>
  <si>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</si>
  <si>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</si>
  <si>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</si>
  <si>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</si>
  <si>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</si>
  <si>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</si>
  <si>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</si>
  <si>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</si>
  <si>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</si>
  <si>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</si>
  <si>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</si>
  <si>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</si>
  <si>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</si>
  <si>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</si>
  <si>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</si>
  <si>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</si>
  <si>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</si>
  <si>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</si>
  <si>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</si>
  <si>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</si>
  <si>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</si>
  <si>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</si>
  <si>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</si>
  <si>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</si>
  <si>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</si>
  <si>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</si>
  <si>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</si>
  <si>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</si>
  <si>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</si>
  <si>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</si>
  <si>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</si>
  <si>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</si>
  <si>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</si>
  <si>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</si>
  <si>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</si>
  <si>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</si>
  <si>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</si>
  <si>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</si>
  <si>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</si>
  <si>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</si>
  <si>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</si>
  <si>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</si>
  <si>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</si>
  <si>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</si>
  <si>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</si>
  <si>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</si>
  <si>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</si>
  <si>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</si>
  <si>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</si>
  <si>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</si>
  <si>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</si>
  <si>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</si>
  <si>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</si>
  <si>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</si>
  <si>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</si>
  <si>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</si>
  <si>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</si>
  <si>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</si>
  <si>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</si>
  <si>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</si>
  <si>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</si>
  <si>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</si>
  <si>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</si>
  <si>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</si>
  <si>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</si>
  <si>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</si>
  <si>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</si>
  <si>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</si>
  <si>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</si>
  <si>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</si>
  <si>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</si>
  <si>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</si>
  <si>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</si>
  <si>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</si>
  <si>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</si>
  <si>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</si>
  <si>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</si>
  <si>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</si>
  <si>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</si>
  <si>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</si>
  <si>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</si>
  <si>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</si>
  <si>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</si>
  <si>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</si>
  <si>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</si>
  <si>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</si>
  <si>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</si>
  <si>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</si>
  <si>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</si>
  <si>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</si>
  <si>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</si>
  <si>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</si>
  <si>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</si>
  <si>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</si>
  <si>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</si>
  <si>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</si>
  <si>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</si>
  <si>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</si>
  <si>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</si>
  <si>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</si>
  <si>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</si>
  <si>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</si>
  <si>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</si>
  <si>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</si>
  <si>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</si>
  <si>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</si>
  <si>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</si>
  <si>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</si>
  <si>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</si>
  <si>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</si>
  <si>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</si>
  <si>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</si>
  <si>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</si>
  <si>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</si>
  <si>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</si>
  <si>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</si>
  <si>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</si>
  <si>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</si>
  <si>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</si>
  <si>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</si>
  <si>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</si>
  <si>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</si>
  <si>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</si>
  <si>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</si>
  <si>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</si>
  <si>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</si>
  <si>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</si>
  <si>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</si>
  <si>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</si>
  <si>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</si>
  <si>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</si>
  <si>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</si>
  <si>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</si>
  <si>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</si>
  <si>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</si>
  <si>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</si>
  <si>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</si>
  <si>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</si>
  <si>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</si>
  <si>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</si>
  <si>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</si>
  <si>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</si>
  <si>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</si>
  <si>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</si>
  <si>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</si>
  <si>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</si>
  <si>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</si>
  <si>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</si>
  <si>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</si>
  <si>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</si>
  <si>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</si>
  <si>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</si>
  <si>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</si>
  <si>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</si>
  <si>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</si>
  <si>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</si>
  <si>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</si>
  <si>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</si>
  <si>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</si>
  <si>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</si>
  <si>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</si>
  <si>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</si>
  <si>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</si>
  <si>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</si>
  <si>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</si>
  <si>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</si>
  <si>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</si>
  <si>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</si>
  <si>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</si>
  <si>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</si>
  <si>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</si>
  <si>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</si>
  <si>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</si>
  <si>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</si>
  <si>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</si>
  <si>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</si>
  <si>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</si>
  <si>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</si>
  <si>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</si>
  <si>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</si>
  <si>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</si>
  <si>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</si>
  <si>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</si>
  <si>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</si>
  <si>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</si>
  <si>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</si>
  <si>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</si>
  <si>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</si>
  <si>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</si>
  <si>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</si>
  <si>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</si>
  <si>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</si>
  <si>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</si>
  <si>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</si>
  <si>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</si>
  <si>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</si>
  <si>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</si>
  <si>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</si>
  <si>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</si>
  <si>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</si>
  <si>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</si>
  <si>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</si>
  <si>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</si>
  <si>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</si>
  <si>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</si>
  <si>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</si>
  <si>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</si>
  <si>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</si>
  <si>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</si>
  <si>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</si>
  <si>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</si>
  <si>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</si>
  <si>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</si>
  <si>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</si>
  <si>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</si>
  <si>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</si>
  <si>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</si>
  <si>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</si>
  <si>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</si>
  <si>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</si>
  <si>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</si>
  <si>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</si>
  <si>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</si>
  <si>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</si>
  <si>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</si>
  <si>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</si>
  <si>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</si>
  <si>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</si>
  <si>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</si>
  <si>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</si>
  <si>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</si>
  <si>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</si>
  <si>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</si>
  <si>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</si>
  <si>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</si>
  <si>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</si>
  <si>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</si>
  <si>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</si>
  <si>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</si>
  <si>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</si>
  <si>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</si>
  <si>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</si>
  <si>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</si>
  <si>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</si>
  <si>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</si>
  <si>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</si>
  <si>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</si>
  <si>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</si>
  <si>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</si>
  <si>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</si>
  <si>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</si>
  <si>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</si>
  <si>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</si>
  <si>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</si>
  <si>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</si>
  <si>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</si>
  <si>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</si>
  <si>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</si>
  <si>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</si>
  <si>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</si>
  <si>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</si>
  <si>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</si>
  <si>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</si>
  <si>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</si>
  <si>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</si>
  <si>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</si>
  <si>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</si>
  <si>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</si>
  <si>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</si>
  <si>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</si>
  <si>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</si>
  <si>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</si>
  <si>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</si>
  <si>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</si>
  <si>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</si>
  <si>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</si>
  <si>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</si>
  <si>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</si>
  <si>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</si>
  <si>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</si>
  <si>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</si>
  <si>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</si>
  <si>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</si>
  <si>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</si>
  <si>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</si>
  <si>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</si>
  <si>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</si>
  <si>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</si>
  <si>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</si>
  <si>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</si>
  <si>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</si>
  <si>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</si>
  <si>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</si>
  <si>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</si>
  <si>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</si>
  <si>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</si>
  <si>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</si>
  <si>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</si>
  <si>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</si>
  <si>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</si>
  <si>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</si>
  <si>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</si>
  <si>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</si>
  <si>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</si>
  <si>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</si>
  <si>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</si>
  <si>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</si>
  <si>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</si>
  <si>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</si>
  <si>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</si>
  <si>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</si>
  <si>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</si>
  <si>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</si>
  <si>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</si>
  <si>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</si>
  <si>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</si>
  <si>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</si>
  <si>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</si>
  <si>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</si>
  <si>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</si>
  <si>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</si>
  <si>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</si>
  <si>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</si>
  <si>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</si>
  <si>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</si>
  <si>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</si>
  <si>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</si>
  <si>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</si>
  <si>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</si>
  <si>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</si>
  <si>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</si>
  <si>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</si>
  <si>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</si>
  <si>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</si>
  <si>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</si>
  <si>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</si>
  <si>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</si>
  <si>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</si>
  <si>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</si>
  <si>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</si>
  <si>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</si>
  <si>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</si>
  <si>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</si>
  <si>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</si>
  <si>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</si>
  <si>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</si>
  <si>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</si>
  <si>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</si>
  <si>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</si>
  <si>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</si>
  <si>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</si>
  <si>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</si>
  <si>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</si>
  <si>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</si>
  <si>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</si>
  <si>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</si>
  <si>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</si>
  <si>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</si>
  <si>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</si>
  <si>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</si>
  <si>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</si>
  <si>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</si>
  <si>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</si>
  <si>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</si>
  <si>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</si>
  <si>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</si>
  <si>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</si>
  <si>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</si>
  <si>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</si>
  <si>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</si>
  <si>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</si>
  <si>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</si>
  <si>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</si>
  <si>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</si>
  <si>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</si>
  <si>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</si>
  <si>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</si>
  <si>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</si>
  <si>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</si>
  <si>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</si>
  <si>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</si>
  <si>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</si>
  <si>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</si>
  <si>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</si>
  <si>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</si>
  <si>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</si>
  <si>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</si>
  <si>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</si>
  <si>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</si>
  <si>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</si>
  <si>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</si>
  <si>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</si>
  <si>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</si>
  <si>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</si>
  <si>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</si>
  <si>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</si>
  <si>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</si>
  <si>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</si>
  <si>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</si>
  <si>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</si>
  <si>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</si>
  <si>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</si>
  <si>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</si>
  <si>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</si>
  <si>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</si>
  <si>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</si>
  <si>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</si>
  <si>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</si>
  <si>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</si>
  <si>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</si>
  <si>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</si>
  <si>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</si>
  <si>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</si>
  <si>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</si>
  <si>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</si>
  <si>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</si>
  <si>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</si>
  <si>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</si>
  <si>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</si>
  <si>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</si>
  <si>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</si>
  <si>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</si>
  <si>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</si>
  <si>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</si>
  <si>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</si>
  <si>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</si>
  <si>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</si>
  <si>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</si>
  <si>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</si>
  <si>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</si>
  <si>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</si>
  <si>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</si>
  <si>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</si>
  <si>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</si>
  <si>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</si>
  <si>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</si>
  <si>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</si>
  <si>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</si>
  <si>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</si>
  <si>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</si>
  <si>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</si>
  <si>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</si>
  <si>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</si>
  <si>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</si>
  <si>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</si>
  <si>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</si>
  <si>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</si>
  <si>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</si>
  <si>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</si>
  <si>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</si>
  <si>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</si>
  <si>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</si>
  <si>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</si>
  <si>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</si>
  <si>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</si>
  <si>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</si>
  <si>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</si>
  <si>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</si>
  <si>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</si>
  <si>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</si>
  <si>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</si>
  <si>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</si>
  <si>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</si>
  <si>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</si>
  <si>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</si>
  <si>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</si>
  <si>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</si>
  <si>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</si>
  <si>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</si>
  <si>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</si>
  <si>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</si>
  <si>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</si>
  <si>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</si>
  <si>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</si>
  <si>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</si>
  <si>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</si>
  <si>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</si>
  <si>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</si>
  <si>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</si>
  <si>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</si>
  <si>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</si>
  <si>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</si>
  <si>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</si>
  <si>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</si>
  <si>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</si>
  <si>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</si>
  <si>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</si>
  <si>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</si>
  <si>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</si>
  <si>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</si>
  <si>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</si>
  <si>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</si>
  <si>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</si>
  <si>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</si>
  <si>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</si>
  <si>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</si>
  <si>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</si>
  <si>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</si>
  <si>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</si>
  <si>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</si>
  <si>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</si>
  <si>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</si>
  <si>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</si>
  <si>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</si>
  <si>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</si>
  <si>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</si>
  <si>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</si>
  <si>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</si>
  <si>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</si>
  <si>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</si>
  <si>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</si>
  <si>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</si>
  <si>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</si>
  <si>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</si>
  <si>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</si>
  <si>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</si>
  <si>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</si>
  <si>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</si>
  <si>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</si>
  <si>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</si>
  <si>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</si>
  <si>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</si>
  <si>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</si>
  <si>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</si>
  <si>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</si>
  <si>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</si>
  <si>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</si>
  <si>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</si>
  <si>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</si>
  <si>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</si>
  <si>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</si>
  <si>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</si>
  <si>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</si>
  <si>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</si>
  <si>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</si>
  <si>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</si>
  <si>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</si>
  <si>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</si>
  <si>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</si>
  <si>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</si>
  <si>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</si>
  <si>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</si>
  <si>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</si>
  <si>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</si>
  <si>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</si>
  <si>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</si>
  <si>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</si>
  <si>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</si>
  <si>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</si>
  <si>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</si>
  <si>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</si>
  <si>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</si>
  <si>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</si>
  <si>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</si>
  <si>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</si>
  <si>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</si>
  <si>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</si>
  <si>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</si>
  <si>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</si>
  <si>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</si>
  <si>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</si>
  <si>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</si>
  <si>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</si>
  <si>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</si>
  <si>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</si>
  <si>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</si>
  <si>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</si>
  <si>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</si>
  <si>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</si>
  <si>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</si>
  <si>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</si>
  <si>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</si>
  <si>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</si>
  <si>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</si>
  <si>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</si>
  <si>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</si>
  <si>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</si>
  <si>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</si>
  <si>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</si>
  <si>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</si>
  <si>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</si>
  <si>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</si>
  <si>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</si>
  <si>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</si>
  <si>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</si>
  <si>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</si>
  <si>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</si>
  <si>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</si>
  <si>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</si>
  <si>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</si>
  <si>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</si>
  <si>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</si>
  <si>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</si>
  <si>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</si>
  <si>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</si>
  <si>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</si>
  <si>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</si>
  <si>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</si>
  <si>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</si>
  <si>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</si>
  <si>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</si>
  <si>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</si>
  <si>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</si>
  <si>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</si>
  <si>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</si>
  <si>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</si>
  <si>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</si>
  <si>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</si>
  <si>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</si>
  <si>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</si>
  <si>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</si>
  <si>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</si>
  <si>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</si>
  <si>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</si>
  <si>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</si>
  <si>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</si>
  <si>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</si>
  <si>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</si>
  <si>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</si>
  <si>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</si>
  <si>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</si>
  <si>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</si>
  <si>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</si>
  <si>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</si>
  <si>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</si>
  <si>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</si>
  <si>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</si>
  <si>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</si>
  <si>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</si>
  <si>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</si>
  <si>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</si>
  <si>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</si>
  <si>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</si>
  <si>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</si>
  <si>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</si>
  <si>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</si>
  <si>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</si>
  <si>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</si>
  <si>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</si>
  <si>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</si>
  <si>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</si>
  <si>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</si>
  <si>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</si>
  <si>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</si>
  <si>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</si>
  <si>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</si>
  <si>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</si>
  <si>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</si>
  <si>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</si>
  <si>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</si>
  <si>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</si>
  <si>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</si>
  <si>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</si>
  <si>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</si>
  <si>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</si>
  <si>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</si>
  <si>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</si>
  <si>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</si>
  <si>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</si>
  <si>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</si>
  <si>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</si>
  <si>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</si>
  <si>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</si>
  <si>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</si>
  <si>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</si>
  <si>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</si>
  <si>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</si>
  <si>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</si>
  <si>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</si>
  <si>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</si>
  <si>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</si>
  <si>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</si>
  <si>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</si>
  <si>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</si>
  <si>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</si>
  <si>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</si>
  <si>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</si>
  <si>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</si>
  <si>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</si>
  <si>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</si>
  <si>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</si>
  <si>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</si>
  <si>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</si>
  <si>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</si>
  <si>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</si>
  <si>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</si>
  <si>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</si>
  <si>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</si>
  <si>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</si>
  <si>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</si>
  <si>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</si>
  <si>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</si>
  <si>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</si>
  <si>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</si>
  <si>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</si>
  <si>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</si>
  <si>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</si>
  <si>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</si>
  <si>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</si>
  <si>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</si>
  <si>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</si>
  <si>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</si>
  <si>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</si>
  <si>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</si>
  <si>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</si>
  <si>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</si>
  <si>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</si>
  <si>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</si>
  <si>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</si>
  <si>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</si>
  <si>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</si>
  <si>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</si>
  <si>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</si>
  <si>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</si>
  <si>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</si>
  <si>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</si>
  <si>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</si>
  <si>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</si>
  <si>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</si>
  <si>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</si>
  <si>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</si>
  <si>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</si>
  <si>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</si>
  <si>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</si>
  <si>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</si>
  <si>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</si>
  <si>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</si>
  <si>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</si>
  <si>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</si>
  <si>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</si>
  <si>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</si>
  <si>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</si>
  <si>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</si>
  <si>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</si>
  <si>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</si>
  <si>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</si>
  <si>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</si>
  <si>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</si>
  <si>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</si>
  <si>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</si>
  <si>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</si>
  <si>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</si>
  <si>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</si>
  <si>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</si>
  <si>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</si>
  <si>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</si>
  <si>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</si>
  <si>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</si>
  <si>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</si>
  <si>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</si>
  <si>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</si>
  <si>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</si>
  <si>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</si>
  <si>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</si>
  <si>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</si>
  <si>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</si>
  <si>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</si>
  <si>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</si>
  <si>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</si>
  <si>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</si>
  <si>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</si>
  <si>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</si>
  <si>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</si>
  <si>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</si>
  <si>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</si>
  <si>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</si>
  <si>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</si>
  <si>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</si>
  <si>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</si>
  <si>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</si>
  <si>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</si>
  <si>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</si>
  <si>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</si>
  <si>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</si>
  <si>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</si>
  <si>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</si>
  <si>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</si>
  <si>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</si>
  <si>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</si>
  <si>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</si>
  <si>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</si>
  <si>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</si>
  <si>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</si>
  <si>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</si>
  <si>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</si>
  <si>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</si>
  <si>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</si>
  <si>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</si>
  <si>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</si>
  <si>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</si>
  <si>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</si>
  <si>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</si>
  <si>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</si>
  <si>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</si>
  <si>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</si>
  <si>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</si>
  <si>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</si>
  <si>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</si>
  <si>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</si>
  <si>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</si>
  <si>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</si>
  <si>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</si>
  <si>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</si>
  <si>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</si>
  <si>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</si>
  <si>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</si>
  <si>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</si>
  <si>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</si>
  <si>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</si>
  <si>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</si>
  <si>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</si>
  <si>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</si>
  <si>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</si>
  <si>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</si>
  <si>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</si>
  <si>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</si>
  <si>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</si>
  <si>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</si>
  <si>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</si>
  <si>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</si>
  <si>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</si>
  <si>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</si>
  <si>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</si>
  <si>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</si>
  <si>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</si>
  <si>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</si>
  <si>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</si>
  <si>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</si>
  <si>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</si>
  <si>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</si>
  <si>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</si>
  <si>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</si>
  <si>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</si>
  <si>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</si>
  <si>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</si>
  <si>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</si>
  <si>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</si>
  <si>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</si>
  <si>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</si>
  <si>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</si>
  <si>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</si>
  <si>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</si>
  <si>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</si>
  <si>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</si>
  <si>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</si>
  <si>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</si>
  <si>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</si>
  <si>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</si>
  <si>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</si>
  <si>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</si>
  <si>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</si>
  <si>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</si>
  <si>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</si>
  <si>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</si>
  <si>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</si>
  <si>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</si>
  <si>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</si>
  <si>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</si>
  <si>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</si>
  <si>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</si>
  <si>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</si>
  <si>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</si>
  <si>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</si>
  <si>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</si>
  <si>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</si>
  <si>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</si>
  <si>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</si>
  <si>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</si>
  <si>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</si>
  <si>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</si>
  <si>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</si>
  <si>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</si>
  <si>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</si>
  <si>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</si>
  <si>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</si>
  <si>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</si>
  <si>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</si>
  <si>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</si>
  <si>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</si>
  <si>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</si>
  <si>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</si>
  <si>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</si>
  <si>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</si>
  <si>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</si>
  <si>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</si>
  <si>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</si>
  <si>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</si>
  <si>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</si>
  <si>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</si>
  <si>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</si>
  <si>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</si>
  <si>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</si>
  <si>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</si>
  <si>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</si>
  <si>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</si>
  <si>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</si>
  <si>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</si>
  <si>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</si>
  <si>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</si>
  <si>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</si>
  <si>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</si>
  <si>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</si>
  <si>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</si>
  <si>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</si>
  <si>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</si>
  <si>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</si>
  <si>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</si>
  <si>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</si>
  <si>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</si>
  <si>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</si>
  <si>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</si>
  <si>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</si>
  <si>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</si>
  <si>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</si>
  <si>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</si>
  <si>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</si>
  <si>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</si>
  <si>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</si>
  <si>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</si>
  <si>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</si>
  <si>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</si>
  <si>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</si>
  <si>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</si>
  <si>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</si>
  <si>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</si>
  <si>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</si>
  <si>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</si>
  <si>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</si>
  <si>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</si>
  <si>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</si>
  <si>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</si>
  <si>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</si>
  <si>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</si>
  <si>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</si>
  <si>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</si>
  <si>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</si>
  <si>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</si>
  <si>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</si>
  <si>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</si>
  <si>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</si>
  <si>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</si>
  <si>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</si>
  <si>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</si>
  <si>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</si>
  <si>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</si>
  <si>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</si>
  <si>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</si>
  <si>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</si>
  <si>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</si>
  <si>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</si>
  <si>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</si>
  <si>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</si>
  <si>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</si>
  <si>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</si>
  <si>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</si>
  <si>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</si>
  <si>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</si>
  <si>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</si>
  <si>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</si>
  <si>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</si>
  <si>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</si>
  <si>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</si>
  <si>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</si>
  <si>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</si>
  <si>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</si>
  <si>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</si>
  <si>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</si>
  <si>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</si>
  <si>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</si>
  <si>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</si>
  <si>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</si>
  <si>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</si>
  <si>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</si>
  <si>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</si>
  <si>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</si>
  <si>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</si>
  <si>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</si>
  <si>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</si>
  <si>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</si>
  <si>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</si>
  <si>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</si>
  <si>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</si>
  <si>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</si>
  <si>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</si>
  <si>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</si>
  <si>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</si>
  <si>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</si>
  <si>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</si>
  <si>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</si>
  <si>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</si>
  <si>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</si>
  <si>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</si>
  <si>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</si>
  <si>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</si>
  <si>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</si>
  <si>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</si>
  <si>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</si>
  <si>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</si>
  <si>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</si>
  <si>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</si>
  <si>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</si>
  <si>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</si>
  <si>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</si>
  <si>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</si>
  <si>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</si>
  <si>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</si>
  <si>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</si>
  <si>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</si>
  <si>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</si>
  <si>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</si>
  <si>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</si>
  <si>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</si>
  <si>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</si>
  <si>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</si>
  <si>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</si>
  <si>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</si>
  <si>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</si>
  <si>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</si>
  <si>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</si>
  <si>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</si>
  <si>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</si>
  <si>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</si>
  <si>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</si>
  <si>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</si>
  <si>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</si>
  <si>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</si>
  <si>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</si>
  <si>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</si>
  <si>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</si>
  <si>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</si>
  <si>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</si>
  <si>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</si>
  <si>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</si>
  <si>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</si>
  <si>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</si>
  <si>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</si>
  <si>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</si>
  <si>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</si>
  <si>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</si>
  <si>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</si>
  <si>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</si>
  <si>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</si>
  <si>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</si>
  <si>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</si>
  <si>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</si>
  <si>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</si>
  <si>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</si>
  <si>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</si>
  <si>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</si>
  <si>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</si>
  <si>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</si>
  <si>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</si>
  <si>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</si>
  <si>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</si>
  <si>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</si>
  <si>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</si>
  <si>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</si>
  <si>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</si>
  <si>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</si>
  <si>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</si>
  <si>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</si>
  <si>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</si>
  <si>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</si>
  <si>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</si>
  <si>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</si>
  <si>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</si>
  <si>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</si>
  <si>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</si>
  <si>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</si>
  <si>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</si>
  <si>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</si>
  <si>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</si>
  <si>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</si>
  <si>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</si>
  <si>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</si>
  <si>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</si>
  <si>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</si>
  <si>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</si>
  <si>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</si>
  <si>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</si>
  <si>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</si>
  <si>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</si>
  <si>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</si>
  <si>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</si>
  <si>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</si>
  <si>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</si>
  <si>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</si>
  <si>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</si>
  <si>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</si>
  <si>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</si>
  <si>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</si>
  <si>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</si>
  <si>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</si>
  <si>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</si>
  <si>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</si>
  <si>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</si>
  <si>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</si>
  <si>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</si>
  <si>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</si>
  <si>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</si>
  <si>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</si>
  <si>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</si>
  <si>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</si>
  <si>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</si>
  <si>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</si>
  <si>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</si>
  <si>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</si>
  <si>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</si>
  <si>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</si>
  <si>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</si>
  <si>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</si>
  <si>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</si>
  <si>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</si>
  <si>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</si>
  <si>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</si>
  <si>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</si>
  <si>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</si>
  <si>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</si>
  <si>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</si>
  <si>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</si>
  <si>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</si>
  <si>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</si>
  <si>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</si>
  <si>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</si>
  <si>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</si>
  <si>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</si>
  <si>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</si>
  <si>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</si>
  <si>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</si>
  <si>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</si>
  <si>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</si>
  <si>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</si>
  <si>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</si>
  <si>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</si>
  <si>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</si>
  <si>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</si>
  <si>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</si>
  <si>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</si>
  <si>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</si>
  <si>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</si>
  <si>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</si>
  <si>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</si>
  <si>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</si>
  <si>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</si>
  <si>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</si>
  <si>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</si>
  <si>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</si>
  <si>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</si>
  <si>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</si>
  <si>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</si>
  <si>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</si>
  <si>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</si>
  <si>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</si>
  <si>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</si>
  <si>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</si>
  <si>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</si>
  <si>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</si>
  <si>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</si>
  <si>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</si>
  <si>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</si>
  <si>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</si>
  <si>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</si>
  <si>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</si>
  <si>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</si>
  <si>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</si>
  <si>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</si>
  <si>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</si>
  <si>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</si>
  <si>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</si>
  <si>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</si>
  <si>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</si>
  <si>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</si>
  <si>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</si>
  <si>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</si>
  <si>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</si>
  <si>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</si>
  <si>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</si>
  <si>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</si>
  <si>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</si>
  <si>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</si>
  <si>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</si>
  <si>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</si>
  <si>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</si>
  <si>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</si>
  <si>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</si>
  <si>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</si>
  <si>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</si>
  <si>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</si>
  <si>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</si>
  <si>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</si>
  <si>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</si>
  <si>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</si>
  <si>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</si>
  <si>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</si>
  <si>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</si>
  <si>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</si>
  <si>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</si>
  <si>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</si>
  <si>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</si>
  <si>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</si>
  <si>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</si>
  <si>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</si>
  <si>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</si>
  <si>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</si>
  <si>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</si>
  <si>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</si>
  <si>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</si>
  <si>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</si>
  <si>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</si>
  <si>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</si>
  <si>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</si>
  <si>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</si>
  <si>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</si>
  <si>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</si>
  <si>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</si>
  <si>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</si>
  <si>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</si>
  <si>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</si>
  <si>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</si>
  <si>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</si>
  <si>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</si>
  <si>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</si>
  <si>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</si>
  <si>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</si>
  <si>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</si>
  <si>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</si>
  <si>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</si>
  <si>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</si>
  <si>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</si>
  <si>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</si>
  <si>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</si>
  <si>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</si>
  <si>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</si>
  <si>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</si>
  <si>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</si>
  <si>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</si>
  <si>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</si>
  <si>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</si>
  <si>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</si>
  <si>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</si>
  <si>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</si>
  <si>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</si>
  <si>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</si>
  <si>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</si>
  <si>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</si>
  <si>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</si>
  <si>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</si>
  <si>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</si>
  <si>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</si>
  <si>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</si>
  <si>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</si>
  <si>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</si>
  <si>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</si>
  <si>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</si>
  <si>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</si>
  <si>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</si>
  <si>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</si>
  <si>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</si>
  <si>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</si>
  <si>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</si>
  <si>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</si>
  <si>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</si>
  <si>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</si>
  <si>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</si>
  <si>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</si>
  <si>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</si>
  <si>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</si>
  <si>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</si>
  <si>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</si>
  <si>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</si>
  <si>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</si>
  <si>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</si>
  <si>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</si>
  <si>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</si>
  <si>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</si>
  <si>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</si>
  <si>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</si>
  <si>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</si>
  <si>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</si>
  <si>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</si>
  <si>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</si>
  <si>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</si>
  <si>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</si>
  <si>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</si>
  <si>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</si>
  <si>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</si>
  <si>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</si>
  <si>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</si>
  <si>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</si>
  <si>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</si>
  <si>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</si>
  <si>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</si>
  <si>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</si>
  <si>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</si>
  <si>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</si>
  <si>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</si>
  <si>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</si>
  <si>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</si>
  <si>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</si>
  <si>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</si>
  <si>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</si>
  <si>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</si>
  <si>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</si>
  <si>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</si>
  <si>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</si>
  <si>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</si>
  <si>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</si>
  <si>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</si>
  <si>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</si>
  <si>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</si>
  <si>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</si>
  <si>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</si>
  <si>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</si>
  <si>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</si>
  <si>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</si>
  <si>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</si>
  <si>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</si>
  <si>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</si>
  <si>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</si>
  <si>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</si>
  <si>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</si>
  <si>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</si>
  <si>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</si>
  <si>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</si>
  <si>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</si>
  <si>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</si>
  <si>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</si>
  <si>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</si>
  <si>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</si>
  <si>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</si>
  <si>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</si>
  <si>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</si>
  <si>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</si>
  <si>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</si>
  <si>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</si>
  <si>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</si>
  <si>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</si>
  <si>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</si>
  <si>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</si>
  <si>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</si>
  <si>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</si>
  <si>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</si>
  <si>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</si>
  <si>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</si>
  <si>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</si>
  <si>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</si>
  <si>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</si>
  <si>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</si>
  <si>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</si>
  <si>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</si>
  <si>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</si>
  <si>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</si>
  <si>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</si>
  <si>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</si>
  <si>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</si>
  <si>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</si>
  <si>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</si>
  <si>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</si>
  <si>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</si>
  <si>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</si>
  <si>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</si>
  <si>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</si>
  <si>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</si>
  <si>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</si>
  <si>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</si>
  <si>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</si>
  <si>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</si>
  <si>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</si>
  <si>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</si>
  <si>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</si>
  <si>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</si>
  <si>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</si>
  <si>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</si>
  <si>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</si>
  <si>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</si>
  <si>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</si>
  <si>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</si>
  <si>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</si>
  <si>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</si>
  <si>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</si>
  <si>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</si>
  <si>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</si>
  <si>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</si>
  <si>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</si>
  <si>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</si>
  <si>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</si>
  <si>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</si>
  <si>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</si>
  <si>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</si>
  <si>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</si>
  <si>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</si>
  <si>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</si>
  <si>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</si>
  <si>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</si>
  <si>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</si>
  <si>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</si>
  <si>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</si>
  <si>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</si>
  <si>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</si>
  <si>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</si>
  <si>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</si>
  <si>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</si>
  <si>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</si>
  <si>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</si>
  <si>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</si>
  <si>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</si>
  <si>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</si>
  <si>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</si>
  <si>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</si>
  <si>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</si>
  <si>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</si>
  <si>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</si>
  <si>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</si>
  <si>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</si>
  <si>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</si>
  <si>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</si>
  <si>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</si>
  <si>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</si>
  <si>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</si>
  <si>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</si>
  <si>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</si>
  <si>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</si>
  <si>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</si>
  <si>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</si>
  <si>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</si>
  <si>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</si>
  <si>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</si>
  <si>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</si>
  <si>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</si>
  <si>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</si>
  <si>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</si>
  <si>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</si>
  <si>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</si>
  <si>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</si>
  <si>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</si>
  <si>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</si>
  <si>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</si>
  <si>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</si>
  <si>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</si>
  <si>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</si>
  <si>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</si>
  <si>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</si>
  <si>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</si>
  <si>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</si>
  <si>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</si>
  <si>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</si>
  <si>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</si>
  <si>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</si>
  <si>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</si>
  <si>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</si>
  <si>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</si>
  <si>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</si>
  <si>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</si>
  <si>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</si>
  <si>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</si>
  <si>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</si>
  <si>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</si>
  <si>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</si>
  <si>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</si>
  <si>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</si>
  <si>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</si>
  <si>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</si>
  <si>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</si>
  <si>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</si>
  <si>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</si>
  <si>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</si>
  <si>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</si>
  <si>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</si>
  <si>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</si>
  <si>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</si>
  <si>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</si>
  <si>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</si>
  <si>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</si>
  <si>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</si>
  <si>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</si>
  <si>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</si>
  <si>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</si>
  <si>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</si>
  <si>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</si>
  <si>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</si>
  <si>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</si>
  <si>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</si>
  <si>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</si>
  <si>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</si>
  <si>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</si>
  <si>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</si>
  <si>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</si>
  <si>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</si>
  <si>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</si>
  <si>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</si>
  <si>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</si>
  <si>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</si>
  <si>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</si>
  <si>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</si>
  <si>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</si>
  <si>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</si>
  <si>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</si>
  <si>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</si>
  <si>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</si>
  <si>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</si>
  <si>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</si>
  <si>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</si>
  <si>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</si>
  <si>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</si>
  <si>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</si>
  <si>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</si>
  <si>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</si>
  <si>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</si>
  <si>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</si>
  <si>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</si>
  <si>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</si>
  <si>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</si>
  <si>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</si>
  <si>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</si>
  <si>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</si>
  <si>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</si>
  <si>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</si>
  <si>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</si>
  <si>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</si>
  <si>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</si>
  <si>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</si>
  <si>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</si>
  <si>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</si>
  <si>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</si>
  <si>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</si>
  <si>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</si>
  <si>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</si>
  <si>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</si>
  <si>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</si>
  <si>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</si>
  <si>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</si>
  <si>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</si>
  <si>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</si>
  <si>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</si>
  <si>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</si>
  <si>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</si>
  <si>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</si>
  <si>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</si>
  <si>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</si>
  <si>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</si>
  <si>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</si>
  <si>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</si>
  <si>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</si>
  <si>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</si>
  <si>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</si>
  <si>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</si>
  <si>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</si>
  <si>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</si>
  <si>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</si>
  <si>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</si>
  <si>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</si>
  <si>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</si>
  <si>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</si>
  <si>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</si>
  <si>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</si>
  <si>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</si>
  <si>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</si>
  <si>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</si>
  <si>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</si>
  <si>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</si>
  <si>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</si>
  <si>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</si>
  <si>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</si>
  <si>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</si>
  <si>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</si>
  <si>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</si>
  <si>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</si>
  <si>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</si>
  <si>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</si>
  <si>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</si>
  <si>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</si>
  <si>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</si>
  <si>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</si>
  <si>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</si>
  <si>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</si>
  <si>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</si>
  <si>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</si>
  <si>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</si>
  <si>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</si>
  <si>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</si>
  <si>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</si>
  <si>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</si>
  <si>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</si>
  <si>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</si>
  <si>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</si>
  <si>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</si>
  <si>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</si>
  <si>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</si>
  <si>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</si>
  <si>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</si>
  <si>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</si>
  <si>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</si>
  <si>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</si>
  <si>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</si>
  <si>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</si>
  <si>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</si>
  <si>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</si>
  <si>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</si>
  <si>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</si>
  <si>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</si>
  <si>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</si>
  <si>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</si>
  <si>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</si>
  <si>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</si>
  <si>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</si>
  <si>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</si>
  <si>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</si>
  <si>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</si>
  <si>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</si>
  <si>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</si>
  <si>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</si>
  <si>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</si>
  <si>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</si>
  <si>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</si>
  <si>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</si>
  <si>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</si>
  <si>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</si>
  <si>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</si>
  <si>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</si>
  <si>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</si>
  <si>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</si>
  <si>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</si>
  <si>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</si>
  <si>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</si>
  <si>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</si>
  <si>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</si>
  <si>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</si>
  <si>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</si>
  <si>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</si>
  <si>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</si>
  <si>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</si>
  <si>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</si>
  <si>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</si>
  <si>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</si>
  <si>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</si>
  <si>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</si>
  <si>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</si>
  <si>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</si>
  <si>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</si>
  <si>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</si>
  <si>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</si>
  <si>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</si>
  <si>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</si>
  <si>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</si>
  <si>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</si>
  <si>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</si>
  <si>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</si>
  <si>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</si>
  <si>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</si>
  <si>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</si>
  <si>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</si>
  <si>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</si>
  <si>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</si>
  <si>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</si>
  <si>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</si>
  <si>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</si>
  <si>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</si>
  <si>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</si>
  <si>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</si>
  <si>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</si>
  <si>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</si>
  <si>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</si>
  <si>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</si>
  <si>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</si>
  <si>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</si>
  <si>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</si>
  <si>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</si>
  <si>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</si>
  <si>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</si>
  <si>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</si>
  <si>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</si>
  <si>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</si>
  <si>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</si>
  <si>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</si>
  <si>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</si>
  <si>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</si>
  <si>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</si>
  <si>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</si>
  <si>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</si>
  <si>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</si>
  <si>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</si>
  <si>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</si>
  <si>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</si>
  <si>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</si>
  <si>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</si>
  <si>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</si>
  <si>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</si>
  <si>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</si>
  <si>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</si>
  <si>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</si>
  <si>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</si>
  <si>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</si>
  <si>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</si>
  <si>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</si>
  <si>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</si>
  <si>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</si>
  <si>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</si>
  <si>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</si>
  <si>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</si>
  <si>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</si>
  <si>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</si>
  <si>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</si>
  <si>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</si>
  <si>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</si>
  <si>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</si>
  <si>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</si>
  <si>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</si>
  <si>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</si>
  <si>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</si>
  <si>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</si>
  <si>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</si>
  <si>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</si>
  <si>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</si>
  <si>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</si>
  <si>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</si>
  <si>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</si>
  <si>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</si>
  <si>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</si>
  <si>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</si>
  <si>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</si>
  <si>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</si>
  <si>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</si>
  <si>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</si>
  <si>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</si>
  <si>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</si>
  <si>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</si>
  <si>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</si>
  <si>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</si>
  <si>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</si>
  <si>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</si>
  <si>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</si>
  <si>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</si>
  <si>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</si>
  <si>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</si>
  <si>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</si>
  <si>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</si>
  <si>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</si>
  <si>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</si>
  <si>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</si>
  <si>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</si>
  <si>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</si>
  <si>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</si>
  <si>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</si>
  <si>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</si>
  <si>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</si>
  <si>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</si>
  <si>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</si>
  <si>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</si>
  <si>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</si>
  <si>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</si>
  <si>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</si>
  <si>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</si>
  <si>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</si>
  <si>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</si>
  <si>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</si>
  <si>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</si>
  <si>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</si>
  <si>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</si>
  <si>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</si>
  <si>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</si>
  <si>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</si>
  <si>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</si>
  <si>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</si>
  <si>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</si>
  <si>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</si>
  <si>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</si>
  <si>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</si>
  <si>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</si>
  <si>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</si>
  <si>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</si>
  <si>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</si>
  <si>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</si>
  <si>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</si>
  <si>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</si>
  <si>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</si>
  <si>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</si>
  <si>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</si>
  <si>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</si>
  <si>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</si>
  <si>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</si>
  <si>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</si>
  <si>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</si>
  <si>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</si>
  <si>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</si>
  <si>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</si>
  <si>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</si>
  <si>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</si>
  <si>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</si>
  <si>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</si>
  <si>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</si>
  <si>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</si>
  <si>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</si>
  <si>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</si>
  <si>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</si>
  <si>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</si>
  <si>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</si>
  <si>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</si>
  <si>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</si>
  <si>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</si>
  <si>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</si>
  <si>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</si>
  <si>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</si>
  <si>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</si>
  <si>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</si>
  <si>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</si>
  <si>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</si>
  <si>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</si>
  <si>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</si>
  <si>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</si>
  <si>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</si>
  <si>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</si>
  <si>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</si>
  <si>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</si>
  <si>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</si>
  <si>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</si>
  <si>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</si>
  <si>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</si>
  <si>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</si>
  <si>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</si>
  <si>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</si>
  <si>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</si>
  <si>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</si>
  <si>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</si>
  <si>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</si>
  <si>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</si>
  <si>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</si>
  <si>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</si>
  <si>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</si>
  <si>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</si>
  <si>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</si>
  <si>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</si>
  <si>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</si>
  <si>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</si>
  <si>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</si>
  <si>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</si>
  <si>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</si>
  <si>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</si>
  <si>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</si>
  <si>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</si>
  <si>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</si>
  <si>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</si>
  <si>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</si>
  <si>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</si>
  <si>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</si>
  <si>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</si>
  <si>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</si>
  <si>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</si>
  <si>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</si>
  <si>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</si>
  <si>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</si>
  <si>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</si>
  <si>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</si>
  <si>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</si>
  <si>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</si>
  <si>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</si>
  <si>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</si>
  <si>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</si>
  <si>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</si>
  <si>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</si>
  <si>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</si>
  <si>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</si>
  <si>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</si>
  <si>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</si>
  <si>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</si>
  <si>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</si>
  <si>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</si>
  <si>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</si>
  <si>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</si>
  <si>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</si>
  <si>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</si>
  <si>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</si>
  <si>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</si>
  <si>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</si>
  <si>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</si>
  <si>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</si>
  <si>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</si>
  <si>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</si>
  <si>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</si>
  <si>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</si>
  <si>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</si>
  <si>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</si>
  <si>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</si>
  <si>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</si>
  <si>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</si>
  <si>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</si>
  <si>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</si>
  <si>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</si>
  <si>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</si>
  <si>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</si>
  <si>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</si>
  <si>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</si>
  <si>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</si>
  <si>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</si>
  <si>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</si>
  <si>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</si>
  <si>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</si>
  <si>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</si>
  <si>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</si>
  <si>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</si>
  <si>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</si>
  <si>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</si>
  <si>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</si>
  <si>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</si>
  <si>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</si>
  <si>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</si>
  <si>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</si>
  <si>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</si>
  <si>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</si>
  <si>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</si>
  <si>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</si>
  <si>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</si>
  <si>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</si>
  <si>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</si>
  <si>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</si>
  <si>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</si>
  <si>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</si>
  <si>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</si>
  <si>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</si>
  <si>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</si>
  <si>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</si>
  <si>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</si>
  <si>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</si>
  <si>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</si>
  <si>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</si>
  <si>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</si>
  <si>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</si>
  <si>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</si>
  <si>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</si>
  <si>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</si>
  <si>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</si>
  <si>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</si>
  <si>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</si>
  <si>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</si>
  <si>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</si>
  <si>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</si>
  <si>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</si>
  <si>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</si>
  <si>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</si>
  <si>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</si>
  <si>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</si>
  <si>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</si>
  <si>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</si>
  <si>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</si>
  <si>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</si>
  <si>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</si>
  <si>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</si>
  <si>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</si>
  <si>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</si>
  <si>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</si>
  <si>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</si>
  <si>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</si>
  <si>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</si>
  <si>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</si>
  <si>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</si>
  <si>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</si>
  <si>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</si>
  <si>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</si>
  <si>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</si>
  <si>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</si>
  <si>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</si>
  <si>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</si>
  <si>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</si>
  <si>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</si>
  <si>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</si>
  <si>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</si>
  <si>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</si>
  <si>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</si>
  <si>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</si>
  <si>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</si>
  <si>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</si>
  <si>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</si>
  <si>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</si>
  <si>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</si>
  <si>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</si>
  <si>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</si>
  <si>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</si>
  <si>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</si>
  <si>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</si>
  <si>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</si>
  <si>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</si>
  <si>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</si>
  <si>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</si>
  <si>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</si>
  <si>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</si>
  <si>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</si>
  <si>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</si>
  <si>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</si>
  <si>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</si>
  <si>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</si>
  <si>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</si>
  <si>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</si>
  <si>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</si>
  <si>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</si>
  <si>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</si>
  <si>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</si>
  <si>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</si>
  <si>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</si>
  <si>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</si>
  <si>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</si>
  <si>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</si>
  <si>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</si>
  <si>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</si>
  <si>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</si>
  <si>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</si>
  <si>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</si>
  <si>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</si>
  <si>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</si>
  <si>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</si>
  <si>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</si>
  <si>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</si>
  <si>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</si>
  <si>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</si>
  <si>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</si>
  <si>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</si>
  <si>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</si>
  <si>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</si>
  <si>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</si>
  <si>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</si>
  <si>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</si>
  <si>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</si>
  <si>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</si>
  <si>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</si>
  <si>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</si>
  <si>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</si>
  <si>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</si>
  <si>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</si>
  <si>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</si>
  <si>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</si>
  <si>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</si>
  <si>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</si>
  <si>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</si>
  <si>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</si>
  <si>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</si>
  <si>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</si>
  <si>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</si>
  <si>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</si>
  <si>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</si>
  <si>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</si>
  <si>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</si>
  <si>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</si>
  <si>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</si>
  <si>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</si>
  <si>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</si>
  <si>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</si>
  <si>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</si>
  <si>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</si>
  <si>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</si>
  <si>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</si>
  <si>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</si>
  <si>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</si>
  <si>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</si>
  <si>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</si>
  <si>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</si>
  <si>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</si>
  <si>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</si>
  <si>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</si>
  <si>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</si>
  <si>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</si>
  <si>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</si>
  <si>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</si>
  <si>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</si>
  <si>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</si>
  <si>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</si>
  <si>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</si>
  <si>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</si>
  <si>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</si>
  <si>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</si>
  <si>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</si>
  <si>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</si>
  <si>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</si>
  <si>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</si>
  <si>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</si>
  <si>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</si>
  <si>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</si>
  <si>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</si>
  <si>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</si>
  <si>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</si>
  <si>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</si>
  <si>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</si>
  <si>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</si>
  <si>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</si>
  <si>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</si>
  <si>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</si>
  <si>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</si>
  <si>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</si>
  <si>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</si>
  <si>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</si>
  <si>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</si>
  <si>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</si>
  <si>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</si>
  <si>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</si>
  <si>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</si>
  <si>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</si>
  <si>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</si>
  <si>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</si>
  <si>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</si>
  <si>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</si>
  <si>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</si>
  <si>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</si>
  <si>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</si>
  <si>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</si>
  <si>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</si>
  <si>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</si>
  <si>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</si>
  <si>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</si>
  <si>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</si>
  <si>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</si>
  <si>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</si>
  <si>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</si>
  <si>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</si>
  <si>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</si>
  <si>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</si>
  <si>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</si>
  <si>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</si>
  <si>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</si>
  <si>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</si>
  <si>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</si>
  <si>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</si>
  <si>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</si>
  <si>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</si>
  <si>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</si>
  <si>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</si>
  <si>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</si>
  <si>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</si>
  <si>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</si>
  <si>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</si>
  <si>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</si>
  <si>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</si>
  <si>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</si>
  <si>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</si>
  <si>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</si>
  <si>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</si>
  <si>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</si>
  <si>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</si>
  <si>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</si>
  <si>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</si>
  <si>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</si>
  <si>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</si>
  <si>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</si>
  <si>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</si>
  <si>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</si>
  <si>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</si>
  <si>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</si>
  <si>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</si>
  <si>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</si>
  <si>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</si>
  <si>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</si>
  <si>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</si>
  <si>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</si>
  <si>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</si>
  <si>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</si>
  <si>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</si>
  <si>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</si>
  <si>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</si>
  <si>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</si>
  <si>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</si>
  <si>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</si>
  <si>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</si>
  <si>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</si>
  <si>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</si>
  <si>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</si>
  <si>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</si>
  <si>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</si>
  <si>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</si>
  <si>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</si>
  <si>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</si>
  <si>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</si>
  <si>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</si>
  <si>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</si>
  <si>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</si>
  <si>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</si>
  <si>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</si>
  <si>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</si>
  <si>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</si>
  <si>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</si>
  <si>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</si>
  <si>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</si>
  <si>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</si>
  <si>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</si>
  <si>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</si>
  <si>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</si>
  <si>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</si>
  <si>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</si>
  <si>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</si>
  <si>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</si>
  <si>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</si>
  <si>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</si>
  <si>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</si>
  <si>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</si>
  <si>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</si>
  <si>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</si>
  <si>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</si>
  <si>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</si>
  <si>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</si>
  <si>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</si>
  <si>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</si>
  <si>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</si>
  <si>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</si>
  <si>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</si>
  <si>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</si>
  <si>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</si>
  <si>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</si>
  <si>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</si>
  <si>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</si>
  <si>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</si>
  <si>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</si>
  <si>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</si>
  <si>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</si>
  <si>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</si>
  <si>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</si>
  <si>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</si>
  <si>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</si>
  <si>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</si>
  <si>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</si>
  <si>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</si>
  <si>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</si>
  <si>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</si>
  <si>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</si>
  <si>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</si>
  <si>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</si>
  <si>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</si>
  <si>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</si>
  <si>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</si>
  <si>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</si>
  <si>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</si>
  <si>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</si>
  <si>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</si>
  <si>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</si>
  <si>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</si>
  <si>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</si>
  <si>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</si>
  <si>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</si>
  <si>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</si>
  <si>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</si>
  <si>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</si>
  <si>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</si>
  <si>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</si>
  <si>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</si>
  <si>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</si>
  <si>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</si>
  <si>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</si>
  <si>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</si>
  <si>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</si>
  <si>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</si>
  <si>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</si>
  <si>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</si>
  <si>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</si>
  <si>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</si>
  <si>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</si>
  <si>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</si>
  <si>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</si>
  <si>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</si>
  <si>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</si>
  <si>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</si>
  <si>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</si>
  <si>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</si>
  <si>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</si>
  <si>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</si>
  <si>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</si>
  <si>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</si>
  <si>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</si>
  <si>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</si>
  <si>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</si>
  <si>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</si>
  <si>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</si>
  <si>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</si>
  <si>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</si>
  <si>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</si>
  <si>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</si>
  <si>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</si>
  <si>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</si>
  <si>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</si>
  <si>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</si>
  <si>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</si>
  <si>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</si>
  <si>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</si>
  <si>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</si>
  <si>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</si>
  <si>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</si>
  <si>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</si>
  <si>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</si>
  <si>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</si>
  <si>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</si>
  <si>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</si>
  <si>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</si>
  <si>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</si>
  <si>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</si>
  <si>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</si>
  <si>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</si>
  <si>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</si>
  <si>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</si>
  <si>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</si>
  <si>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</si>
  <si>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</si>
  <si>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</si>
  <si>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</si>
  <si>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</si>
  <si>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</si>
  <si>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</si>
  <si>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</si>
  <si>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</si>
  <si>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</si>
  <si>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</si>
  <si>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</si>
  <si>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</si>
  <si>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</si>
  <si>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</si>
  <si>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</si>
  <si>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</si>
  <si>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</si>
  <si>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</si>
  <si>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</si>
  <si>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</si>
  <si>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</si>
  <si>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</si>
  <si>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</si>
  <si>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</si>
  <si>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</si>
  <si>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</si>
  <si>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</si>
  <si>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</si>
  <si>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</si>
  <si>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</si>
  <si>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</si>
  <si>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</si>
  <si>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</si>
  <si>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</si>
  <si>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</si>
  <si>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</si>
  <si>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</si>
  <si>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</si>
  <si>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</si>
  <si>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</si>
  <si>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</si>
  <si>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</si>
  <si>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</si>
  <si>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</si>
  <si>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</si>
  <si>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</si>
  <si>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</si>
  <si>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</si>
  <si>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</si>
  <si>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</si>
  <si>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</si>
  <si>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</si>
  <si>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</si>
  <si>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</si>
  <si>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</si>
  <si>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</si>
  <si>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</si>
  <si>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</si>
  <si>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</si>
  <si>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</si>
  <si>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</si>
  <si>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</si>
  <si>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</si>
  <si>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</si>
  <si>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</si>
  <si>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</si>
  <si>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</si>
  <si>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</si>
  <si>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</si>
  <si>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</si>
  <si>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</si>
  <si>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</si>
  <si>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</si>
  <si>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</si>
  <si>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</si>
  <si>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</si>
  <si>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</si>
  <si>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</si>
  <si>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</si>
  <si>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</si>
  <si>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</si>
  <si>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</si>
  <si>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</si>
  <si>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</si>
  <si>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</si>
  <si>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</si>
  <si>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</si>
  <si>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</si>
  <si>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</si>
  <si>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</si>
  <si>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</si>
  <si>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</si>
  <si>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</si>
  <si>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</si>
  <si>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</si>
  <si>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</si>
  <si>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</si>
  <si>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</si>
  <si>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</si>
  <si>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</si>
  <si>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</si>
  <si>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</si>
  <si>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</si>
  <si>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</si>
  <si>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</si>
  <si>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</si>
  <si>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</si>
  <si>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</si>
  <si>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</si>
  <si>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</si>
  <si>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</si>
  <si>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</si>
  <si>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</si>
  <si>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</si>
  <si>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</si>
  <si>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</si>
  <si>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</si>
  <si>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</si>
  <si>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</si>
  <si>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</si>
  <si>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</si>
  <si>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</si>
  <si>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</si>
  <si>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</si>
  <si>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</si>
  <si>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</si>
  <si>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</si>
  <si>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</si>
  <si>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</si>
  <si>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</si>
  <si>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</si>
  <si>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</si>
  <si>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</si>
  <si>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</si>
  <si>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</si>
  <si>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</si>
  <si>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</si>
  <si>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</si>
  <si>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</si>
  <si>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</si>
  <si>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</si>
  <si>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</si>
  <si>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</si>
  <si>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</si>
  <si>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</si>
  <si>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</si>
  <si>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</si>
  <si>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</si>
  <si>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</si>
  <si>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</si>
  <si>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</si>
  <si>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</si>
  <si>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</si>
  <si>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</si>
  <si>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</si>
  <si>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</si>
  <si>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</si>
  <si>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</si>
  <si>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</si>
  <si>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</si>
  <si>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</si>
  <si>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</si>
  <si>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</si>
  <si>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</si>
  <si>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</si>
  <si>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</si>
  <si>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</si>
  <si>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</si>
  <si>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</si>
  <si>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</si>
  <si>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</si>
  <si>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</si>
  <si>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</si>
  <si>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</si>
  <si>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</si>
  <si>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</si>
  <si>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</si>
  <si>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</si>
  <si>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</si>
  <si>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</si>
  <si>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</si>
  <si>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</si>
  <si>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</si>
  <si>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</si>
  <si>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</si>
  <si>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</si>
  <si>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</si>
  <si>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</si>
  <si>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</si>
  <si>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</si>
  <si>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</si>
  <si>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</si>
  <si>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</si>
  <si>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</si>
  <si>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</si>
  <si>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</si>
  <si>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</si>
  <si>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</si>
  <si>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</si>
  <si>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</si>
  <si>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</si>
  <si>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</si>
  <si>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</si>
  <si>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</si>
  <si>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</si>
  <si>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</si>
  <si>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</si>
  <si>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</si>
  <si>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</si>
  <si>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</si>
  <si>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</si>
  <si>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</si>
  <si>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</si>
  <si>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</si>
  <si>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</si>
  <si>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</si>
  <si>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</si>
  <si>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</si>
  <si>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</si>
  <si>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</si>
  <si>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</si>
  <si>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</si>
  <si>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</si>
  <si>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</si>
  <si>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</si>
  <si>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</si>
  <si>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</si>
  <si>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</si>
  <si>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</si>
  <si>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</si>
  <si>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</si>
  <si>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</si>
  <si>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</si>
  <si>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</si>
  <si>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</si>
  <si>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</si>
  <si>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</si>
  <si>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</si>
  <si>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</si>
  <si>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</si>
  <si>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</si>
  <si>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</si>
  <si>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</si>
  <si>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</si>
  <si>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</si>
  <si>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</si>
  <si>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</si>
  <si>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</si>
  <si>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</si>
  <si>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</si>
  <si>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</si>
  <si>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</si>
  <si>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</si>
  <si>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</si>
  <si>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</si>
  <si>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</si>
  <si>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</si>
  <si>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</si>
  <si>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</si>
  <si>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</si>
  <si>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</si>
  <si>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</si>
  <si>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</si>
  <si>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</si>
  <si>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</si>
  <si>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</si>
  <si>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</si>
  <si>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</si>
  <si>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</si>
  <si>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</si>
  <si>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</si>
  <si>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</si>
  <si>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</si>
  <si>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</si>
  <si>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</si>
  <si>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</si>
  <si>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</si>
  <si>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</si>
  <si>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</si>
  <si>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</si>
  <si>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</si>
  <si>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</si>
  <si>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</si>
  <si>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</si>
  <si>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</si>
  <si>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</si>
  <si>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</si>
  <si>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</si>
  <si>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</si>
  <si>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</si>
  <si>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</si>
  <si>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</si>
  <si>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</si>
  <si>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</si>
  <si>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</si>
  <si>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</si>
  <si>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</si>
  <si>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</si>
  <si>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</si>
  <si>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</si>
  <si>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</si>
  <si>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</si>
  <si>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</si>
  <si>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</si>
  <si>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</si>
  <si>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</si>
  <si>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</si>
  <si>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</si>
  <si>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</si>
  <si>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</si>
  <si>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</si>
  <si>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</si>
  <si>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</si>
  <si>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</si>
  <si>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</si>
  <si>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</si>
  <si>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</si>
  <si>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</si>
  <si>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</si>
  <si>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</si>
  <si>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</si>
  <si>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</si>
  <si>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</si>
  <si>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</si>
  <si>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</si>
  <si>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</si>
  <si>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</si>
  <si>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</si>
  <si>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</si>
  <si>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</si>
  <si>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</si>
  <si>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</si>
  <si>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</si>
  <si>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</si>
  <si>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</si>
  <si>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</si>
  <si>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</si>
  <si>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</si>
  <si>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</si>
  <si>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</si>
  <si>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</si>
  <si>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</si>
  <si>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</si>
  <si>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</si>
  <si>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</si>
  <si>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</si>
  <si>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</si>
  <si>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</si>
  <si>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</si>
  <si>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</si>
  <si>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</si>
  <si>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</si>
  <si>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</si>
  <si>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</si>
  <si>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</si>
  <si>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</si>
  <si>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</si>
  <si>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</si>
  <si>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</si>
  <si>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</si>
  <si>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</si>
  <si>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</si>
  <si>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</si>
  <si>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</si>
  <si>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</si>
  <si>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</si>
  <si>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</si>
  <si>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</si>
  <si>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</si>
  <si>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</si>
  <si>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</si>
  <si>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</si>
  <si>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</si>
  <si>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</si>
  <si>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</si>
  <si>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</si>
  <si>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</si>
  <si>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</si>
  <si>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</si>
  <si>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</si>
  <si>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</si>
  <si>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</si>
  <si>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</si>
  <si>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</si>
  <si>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</si>
  <si>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</si>
  <si>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</si>
  <si>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</si>
  <si>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</si>
  <si>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</si>
  <si>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</si>
  <si>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</si>
  <si>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</si>
  <si>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</si>
  <si>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</si>
  <si>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</si>
  <si>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</si>
  <si>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</si>
  <si>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</si>
  <si>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</si>
  <si>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</si>
  <si>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</si>
  <si>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</si>
  <si>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</si>
  <si>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</si>
  <si>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</si>
  <si>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</si>
  <si>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</si>
  <si>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</si>
  <si>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</si>
  <si>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</si>
  <si>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</si>
  <si>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</si>
  <si>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</si>
  <si>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</si>
  <si>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</si>
  <si>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</si>
  <si>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</si>
  <si>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</si>
  <si>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</si>
  <si>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</si>
  <si>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</si>
  <si>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</si>
  <si>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</si>
  <si>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</si>
  <si>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</si>
  <si>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</si>
  <si>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</si>
  <si>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</si>
  <si>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</si>
  <si>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</si>
  <si>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</si>
  <si>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</si>
  <si>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</si>
  <si>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</si>
  <si>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</si>
  <si>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</si>
  <si>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</si>
  <si>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</si>
  <si>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</si>
  <si>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</si>
  <si>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</si>
  <si>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</si>
  <si>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</si>
  <si>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</si>
  <si>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</si>
  <si>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</si>
  <si>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</si>
  <si>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</si>
  <si>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</si>
  <si>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</si>
  <si>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</si>
  <si>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</si>
  <si>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</si>
  <si>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</si>
  <si>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</si>
  <si>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</si>
  <si>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</si>
  <si>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</si>
  <si>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</si>
  <si>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</si>
  <si>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</si>
  <si>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</si>
  <si>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</si>
  <si>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</si>
  <si>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</si>
  <si>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</si>
  <si>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</si>
  <si>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</si>
  <si>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</si>
  <si>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</si>
  <si>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</si>
  <si>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</si>
  <si>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</si>
  <si>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</si>
  <si>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</si>
  <si>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</si>
  <si>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</si>
  <si>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</si>
  <si>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</si>
  <si>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</si>
  <si>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</si>
  <si>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</si>
  <si>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</si>
  <si>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</si>
  <si>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</si>
  <si>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</si>
  <si>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</si>
  <si>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</si>
  <si>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</si>
  <si>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</si>
  <si>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</si>
  <si>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</si>
  <si>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</si>
  <si>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</si>
  <si>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</si>
  <si>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</si>
  <si>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</si>
  <si>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</si>
  <si>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</si>
  <si>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</si>
  <si>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</si>
  <si>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</si>
  <si>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</si>
  <si>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</si>
  <si>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</si>
  <si>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</si>
  <si>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</si>
  <si>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</si>
  <si>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</si>
  <si>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</si>
  <si>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</si>
  <si>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</si>
  <si>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</si>
  <si>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</si>
  <si>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</si>
  <si>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</si>
  <si>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</si>
  <si>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</si>
  <si>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</si>
  <si>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</si>
  <si>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</si>
  <si>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</si>
  <si>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</si>
  <si>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</si>
  <si>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</si>
  <si>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</si>
  <si>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</si>
  <si>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</si>
  <si>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</si>
  <si>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</si>
  <si>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</si>
  <si>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</si>
  <si>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</si>
  <si>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</si>
  <si>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</si>
  <si>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</si>
  <si>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</si>
  <si>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</si>
  <si>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</si>
  <si>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</si>
  <si>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</si>
  <si>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</si>
  <si>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</si>
  <si>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</si>
  <si>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</si>
  <si>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</si>
  <si>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</si>
  <si>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</si>
  <si>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</si>
  <si>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</si>
  <si>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</si>
  <si>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</si>
  <si>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</si>
  <si>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</si>
  <si>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</si>
  <si>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</si>
  <si>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</si>
  <si>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</si>
  <si>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</si>
  <si>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</si>
  <si>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</si>
  <si>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</si>
  <si>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</si>
  <si>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</si>
  <si>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</si>
  <si>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</si>
  <si>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</si>
  <si>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</si>
  <si>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</si>
  <si>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</si>
  <si>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</si>
  <si>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</si>
  <si>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</si>
  <si>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</si>
  <si>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</si>
  <si>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</si>
  <si>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</si>
  <si>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</si>
  <si>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</si>
  <si>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</si>
  <si>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</si>
  <si>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</si>
  <si>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</si>
  <si>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</si>
  <si>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</si>
  <si>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</si>
  <si>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</si>
  <si>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</si>
  <si>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</si>
  <si>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</si>
  <si>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</si>
  <si>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</si>
  <si>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</si>
  <si>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</si>
  <si>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</si>
  <si>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</si>
  <si>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</si>
  <si>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</si>
  <si>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</si>
  <si>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</si>
  <si>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</si>
  <si>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</si>
  <si>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</si>
  <si>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</si>
  <si>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</si>
  <si>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</si>
  <si>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</si>
  <si>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</si>
  <si>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</si>
  <si>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</si>
  <si>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</si>
  <si>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</si>
  <si>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</si>
  <si>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</si>
  <si>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</si>
  <si>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</si>
  <si>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</si>
  <si>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</si>
  <si>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</si>
  <si>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</si>
  <si>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</si>
  <si>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</si>
  <si>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</si>
  <si>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</si>
  <si>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</si>
  <si>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</si>
  <si>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</si>
  <si>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</si>
  <si>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</si>
  <si>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</si>
  <si>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</si>
  <si>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</si>
  <si>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</si>
  <si>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</si>
  <si>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</si>
  <si>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</si>
  <si>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</si>
  <si>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</si>
  <si>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</si>
  <si>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</si>
  <si>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</si>
  <si>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</si>
  <si>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</si>
  <si>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</si>
  <si>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</si>
  <si>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</si>
  <si>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</si>
  <si>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</si>
  <si>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</si>
  <si>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</si>
  <si>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</si>
  <si>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</si>
  <si>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</si>
  <si>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</si>
  <si>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</si>
  <si>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</si>
  <si>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</si>
  <si>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</si>
  <si>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</si>
  <si>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</si>
  <si>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</si>
  <si>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</si>
  <si>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</si>
  <si>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</si>
  <si>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</si>
  <si>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</si>
  <si>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</si>
  <si>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</si>
  <si>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</si>
  <si>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</si>
  <si>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</si>
  <si>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</si>
  <si>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</si>
  <si>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</si>
  <si>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</si>
  <si>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</si>
  <si>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</si>
  <si>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</si>
  <si>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</si>
  <si>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</si>
  <si>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</si>
  <si>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</si>
  <si>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</si>
  <si>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</si>
  <si>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</si>
  <si>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</si>
  <si>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</si>
  <si>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</si>
  <si>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</si>
  <si>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</si>
  <si>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</si>
  <si>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</si>
  <si>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</si>
  <si>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</si>
  <si>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</si>
  <si>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</si>
  <si>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</si>
  <si>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</si>
  <si>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</si>
  <si>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</si>
  <si>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</si>
  <si>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</si>
  <si>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</si>
  <si>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</si>
  <si>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</si>
  <si>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</si>
  <si>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</si>
  <si>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</si>
  <si>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</si>
  <si>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</si>
  <si>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</si>
  <si>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</si>
  <si>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</si>
  <si>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</si>
  <si>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</si>
  <si>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</si>
  <si>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</si>
  <si>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</si>
  <si>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</si>
  <si>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</si>
  <si>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</si>
  <si>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</si>
  <si>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</si>
  <si>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</si>
  <si>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</si>
  <si>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</si>
  <si>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</si>
  <si>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</si>
  <si>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</si>
  <si>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</si>
  <si>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</si>
  <si>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</si>
  <si>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</si>
  <si>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</si>
  <si>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</si>
  <si>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</si>
  <si>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</si>
  <si>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</si>
  <si>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</si>
  <si>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</si>
  <si>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</si>
  <si>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</si>
  <si>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</si>
  <si>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</si>
  <si>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</si>
  <si>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</si>
  <si>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</si>
  <si>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</si>
  <si>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</si>
  <si>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</si>
  <si>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</si>
  <si>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</si>
  <si>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</si>
  <si>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</si>
  <si>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</si>
  <si>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</si>
  <si>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</si>
  <si>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</si>
  <si>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</si>
  <si>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</si>
  <si>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</si>
  <si>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</si>
  <si>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</si>
  <si>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</si>
  <si>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</si>
  <si>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</si>
  <si>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</si>
  <si>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</si>
  <si>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</si>
  <si>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</si>
  <si>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</si>
  <si>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</si>
  <si>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</si>
  <si>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</si>
  <si>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</si>
  <si>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</si>
  <si>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</si>
  <si>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</si>
  <si>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</si>
  <si>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</si>
  <si>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</si>
  <si>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</si>
  <si>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</si>
  <si>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</si>
  <si>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</si>
  <si>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</si>
  <si>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</si>
  <si>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</si>
  <si>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</si>
  <si>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</si>
  <si>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</si>
  <si>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</si>
  <si>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</si>
  <si>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</si>
  <si>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</si>
  <si>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</si>
  <si>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</si>
  <si>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</si>
  <si>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</si>
  <si>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</si>
  <si>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</si>
  <si>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</si>
  <si>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</si>
  <si>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</si>
  <si>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</si>
  <si>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</si>
  <si>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</si>
  <si>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</si>
  <si>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</si>
  <si>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</si>
  <si>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</si>
  <si>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</si>
  <si>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</si>
  <si>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</si>
  <si>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</si>
  <si>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</si>
  <si>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</si>
  <si>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</si>
  <si>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</si>
  <si>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</si>
  <si>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</si>
  <si>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</si>
  <si>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</si>
  <si>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</si>
  <si>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</si>
  <si>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</si>
  <si>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</si>
  <si>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</si>
  <si>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</si>
  <si>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</si>
  <si>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</si>
  <si>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</si>
  <si>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</si>
  <si>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</si>
  <si>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</si>
  <si>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</si>
  <si>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</si>
  <si>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</si>
  <si>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</si>
  <si>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</si>
  <si>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</si>
  <si>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</si>
  <si>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</si>
  <si>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</si>
  <si>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</si>
  <si>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</si>
  <si>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</si>
  <si>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</si>
  <si>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</si>
  <si>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</si>
  <si>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</si>
  <si>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</si>
  <si>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</si>
  <si>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</si>
  <si>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</si>
  <si>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</si>
  <si>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</si>
  <si>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</si>
  <si>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</si>
  <si>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</si>
  <si>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</si>
  <si>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</si>
  <si>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</si>
  <si>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</si>
  <si>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</si>
  <si>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</si>
  <si>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</si>
  <si>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</si>
  <si>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</si>
  <si>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</si>
  <si>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</si>
  <si>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</si>
  <si>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</si>
  <si>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</si>
  <si>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</si>
  <si>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</si>
  <si>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</si>
  <si>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</si>
  <si>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</si>
  <si>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</si>
  <si>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</si>
  <si>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</si>
  <si>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</si>
  <si>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</si>
  <si>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</si>
  <si>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</si>
  <si>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</si>
  <si>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</si>
  <si>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</si>
  <si>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</si>
  <si>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</si>
  <si>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</si>
  <si>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</si>
  <si>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</si>
  <si>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</si>
  <si>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</si>
  <si>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</si>
  <si>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</si>
  <si>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</si>
  <si>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</si>
  <si>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</si>
  <si>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</si>
  <si>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</si>
  <si>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</si>
  <si>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</si>
  <si>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</si>
  <si>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</si>
  <si>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</si>
  <si>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</si>
  <si>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</si>
  <si>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</si>
  <si>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</si>
  <si>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</si>
  <si>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</si>
  <si>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</si>
  <si>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</si>
  <si>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</si>
  <si>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</si>
  <si>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</si>
  <si>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</si>
  <si>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</si>
  <si>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</si>
  <si>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</si>
  <si>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</si>
  <si>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</si>
  <si>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</si>
  <si>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</si>
  <si>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</si>
  <si>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</si>
  <si>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</si>
  <si>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</si>
  <si>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</si>
  <si>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</si>
  <si>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</si>
  <si>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</si>
  <si>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</si>
  <si>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</si>
  <si>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</si>
  <si>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</si>
  <si>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</si>
  <si>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</si>
  <si>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</si>
  <si>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</si>
  <si>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</si>
  <si>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</si>
  <si>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</si>
  <si>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</si>
  <si>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</si>
  <si>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</si>
  <si>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</si>
  <si>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</si>
  <si>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</si>
  <si>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</si>
  <si>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</si>
  <si>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</si>
  <si>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</si>
  <si>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</si>
  <si>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</si>
  <si>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</si>
  <si>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</si>
  <si>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</si>
  <si>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</si>
  <si>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</si>
  <si>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</si>
  <si>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</si>
  <si>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</si>
  <si>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</si>
  <si>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</si>
  <si>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</si>
  <si>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</si>
  <si>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</si>
  <si>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</si>
  <si>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</si>
  <si>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</si>
  <si>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</si>
  <si>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</si>
  <si>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</si>
  <si>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</si>
  <si>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</si>
  <si>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</si>
  <si>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</si>
  <si>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</si>
  <si>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</si>
  <si>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</si>
  <si>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</si>
  <si>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</si>
  <si>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</si>
  <si>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</si>
  <si>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</si>
  <si>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</si>
  <si>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</si>
  <si>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</si>
  <si>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</si>
  <si>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</si>
  <si>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</si>
  <si>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</si>
  <si>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</si>
  <si>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</si>
  <si>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</si>
  <si>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</si>
  <si>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</si>
  <si>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</si>
  <si>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</si>
  <si>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</si>
  <si>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</si>
  <si>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</si>
  <si>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</si>
  <si>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</si>
  <si>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</si>
  <si>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</si>
  <si>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</si>
  <si>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</si>
  <si>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</si>
  <si>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</si>
  <si>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</si>
  <si>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</si>
  <si>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</si>
  <si>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</si>
  <si>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</si>
  <si>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</si>
  <si>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</si>
  <si>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</si>
  <si>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</si>
  <si>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</si>
  <si>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</si>
  <si>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</si>
  <si>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</si>
  <si>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</si>
  <si>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</si>
  <si>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</si>
  <si>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</si>
  <si>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</si>
  <si>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</si>
  <si>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</si>
  <si>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</si>
  <si>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</si>
  <si>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</si>
  <si>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</si>
  <si>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</si>
  <si>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</si>
  <si>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</si>
  <si>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</si>
  <si>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</si>
  <si>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</si>
  <si>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</si>
  <si>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</si>
  <si>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</si>
  <si>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</si>
  <si>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</si>
  <si>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</si>
  <si>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</si>
  <si>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</si>
  <si>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</si>
  <si>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</si>
  <si>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</si>
  <si>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</si>
  <si>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</si>
  <si>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</si>
  <si>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</si>
  <si>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</si>
  <si>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</si>
  <si>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</si>
  <si>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</si>
  <si>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</si>
  <si>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</si>
  <si>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</si>
  <si>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</si>
  <si>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</si>
  <si>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</si>
  <si>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</si>
  <si>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</si>
  <si>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</si>
  <si>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</si>
  <si>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</si>
  <si>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</si>
  <si>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</si>
  <si>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</si>
  <si>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</si>
  <si>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</si>
  <si>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</si>
  <si>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</si>
  <si>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</si>
  <si>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</si>
  <si>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</si>
  <si>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</si>
  <si>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</si>
  <si>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</si>
  <si>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</si>
  <si>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</si>
  <si>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</si>
  <si>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</si>
  <si>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</si>
  <si>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</si>
  <si>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</si>
  <si>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</si>
  <si>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</si>
  <si>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</si>
  <si>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</si>
  <si>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</si>
  <si>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</si>
  <si>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</si>
  <si>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</si>
  <si>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</si>
  <si>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</si>
  <si>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</si>
  <si>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</si>
  <si>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</si>
  <si>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</si>
  <si>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</si>
  <si>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</si>
  <si>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</si>
  <si>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</si>
  <si>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</si>
  <si>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</si>
  <si>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</si>
  <si>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</si>
  <si>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</si>
  <si>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</si>
  <si>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</si>
  <si>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</si>
  <si>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</si>
  <si>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</si>
  <si>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</si>
  <si>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</si>
  <si>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</si>
  <si>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</si>
  <si>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</si>
  <si>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</si>
  <si>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</si>
  <si>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</si>
  <si>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</si>
  <si>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</si>
  <si>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</si>
  <si>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</si>
  <si>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</si>
  <si>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</si>
  <si>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</si>
  <si>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</si>
  <si>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</si>
  <si>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</si>
  <si>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</si>
  <si>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</si>
  <si>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</si>
  <si>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</si>
  <si>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</si>
  <si>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</si>
  <si>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</si>
  <si>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</si>
  <si>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</si>
  <si>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</si>
  <si>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</si>
  <si>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</si>
  <si>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</si>
  <si>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</si>
  <si>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</si>
  <si>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</si>
  <si>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</si>
  <si>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</si>
  <si>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</si>
  <si>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</si>
  <si>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</si>
  <si>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</si>
  <si>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</si>
  <si>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</si>
  <si>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</si>
  <si>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</si>
  <si>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</si>
  <si>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</si>
  <si>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</si>
  <si>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</si>
  <si>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</si>
  <si>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</si>
  <si>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</si>
  <si>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</si>
  <si>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</si>
  <si>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</si>
  <si>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</si>
  <si>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</si>
  <si>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</si>
  <si>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</si>
  <si>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</si>
  <si>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</si>
  <si>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</si>
  <si>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</si>
  <si>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</si>
  <si>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</si>
  <si>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</si>
  <si>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</si>
  <si>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</si>
  <si>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</si>
  <si>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</si>
  <si>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</si>
  <si>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</si>
  <si>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</si>
  <si>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</si>
  <si>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</si>
  <si>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</si>
  <si>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</si>
  <si>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</si>
  <si>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</si>
  <si>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</si>
  <si>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</si>
  <si>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</si>
  <si>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</si>
  <si>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</si>
  <si>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</si>
  <si>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</si>
  <si>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</si>
  <si>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</si>
  <si>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</si>
  <si>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</si>
  <si>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</si>
  <si>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</si>
  <si>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</si>
  <si>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</si>
  <si>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</si>
  <si>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</si>
  <si>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</si>
  <si>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</si>
  <si>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</si>
  <si>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</si>
  <si>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</si>
  <si>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</si>
  <si>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</si>
  <si>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</si>
  <si>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</si>
  <si>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</si>
  <si>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</si>
  <si>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</si>
  <si>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</si>
  <si>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</si>
  <si>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</si>
  <si>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</si>
  <si>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</si>
  <si>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</si>
  <si>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</si>
  <si>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</si>
  <si>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</si>
  <si>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</si>
  <si>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</si>
  <si>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</si>
  <si>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</si>
  <si>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</si>
  <si>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</si>
  <si>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</si>
  <si>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</si>
  <si>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</si>
  <si>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</si>
  <si>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</si>
  <si>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</si>
  <si>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</si>
  <si>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</si>
  <si>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</si>
  <si>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</si>
  <si>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</si>
  <si>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</si>
  <si>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</si>
  <si>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</si>
  <si>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</si>
  <si>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</si>
  <si>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</si>
  <si>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</si>
  <si>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</si>
  <si>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</si>
  <si>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</si>
  <si>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</si>
  <si>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</si>
  <si>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</si>
  <si>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</si>
  <si>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</si>
  <si>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</si>
  <si>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</si>
  <si>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</si>
  <si>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</si>
  <si>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</si>
  <si>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</si>
  <si>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</si>
  <si>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</si>
  <si>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</si>
  <si>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</si>
  <si>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</si>
  <si>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</si>
  <si>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</si>
  <si>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</si>
  <si>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</si>
  <si>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</si>
  <si>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</si>
  <si>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</si>
  <si>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</si>
  <si>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</si>
  <si>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</si>
  <si>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</si>
  <si>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</si>
  <si>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</si>
  <si>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</si>
  <si>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</si>
  <si>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</si>
  <si>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</si>
  <si>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</si>
  <si>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</si>
  <si>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</si>
  <si>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</si>
  <si>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</si>
  <si>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</si>
  <si>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</si>
  <si>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</si>
  <si>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</si>
  <si>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</si>
  <si>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</si>
  <si>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</si>
  <si>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</si>
  <si>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</si>
  <si>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</si>
  <si>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</si>
  <si>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</si>
  <si>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</si>
  <si>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</si>
  <si>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</si>
  <si>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</si>
  <si>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</si>
  <si>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</si>
  <si>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</si>
  <si>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</si>
  <si>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</si>
  <si>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</si>
  <si>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</si>
  <si>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</si>
  <si>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</si>
  <si>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</si>
  <si>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</si>
  <si>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</si>
  <si>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</si>
  <si>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</si>
  <si>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</si>
  <si>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</si>
  <si>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</si>
  <si>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</si>
  <si>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</si>
  <si>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</si>
  <si>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</si>
  <si>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</si>
  <si>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</si>
  <si>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</si>
  <si>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</si>
  <si>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</si>
  <si>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</si>
  <si>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</si>
  <si>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</si>
  <si>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</si>
  <si>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</si>
  <si>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</si>
  <si>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</si>
  <si>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</si>
  <si>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</si>
  <si>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</si>
  <si>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</si>
  <si>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</si>
  <si>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</si>
  <si>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</si>
  <si>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</si>
  <si>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</si>
  <si>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</si>
  <si>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</si>
  <si>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</si>
  <si>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</si>
  <si>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</si>
  <si>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</si>
  <si>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</si>
  <si>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</si>
  <si>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</si>
  <si>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</si>
  <si>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</si>
  <si>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</si>
  <si>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</si>
  <si>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</si>
  <si>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</si>
  <si>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</si>
  <si>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</si>
  <si>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</si>
  <si>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</si>
  <si>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</si>
  <si>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</si>
  <si>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</si>
  <si>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</si>
  <si>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</si>
  <si>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</si>
  <si>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</si>
  <si>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</si>
  <si>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</si>
  <si>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</si>
  <si>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</si>
  <si>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</si>
  <si>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</si>
  <si>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</si>
  <si>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</si>
  <si>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</si>
  <si>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</si>
  <si>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</si>
  <si>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</si>
  <si>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</si>
  <si>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</si>
  <si>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</si>
  <si>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</si>
  <si>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</si>
  <si>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</si>
  <si>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</si>
  <si>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</si>
  <si>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</si>
  <si>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</si>
  <si>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</si>
  <si>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</si>
  <si>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</si>
  <si>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</si>
  <si>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</si>
  <si>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</si>
  <si>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</si>
  <si>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</si>
  <si>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</si>
  <si>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</si>
  <si>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</si>
  <si>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</si>
  <si>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</si>
  <si>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</si>
  <si>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</si>
  <si>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</si>
  <si>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</si>
  <si>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</si>
  <si>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</si>
  <si>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</si>
  <si>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</si>
  <si>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</si>
  <si>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</si>
  <si>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</si>
  <si>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</si>
  <si>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</si>
  <si>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</si>
  <si>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</si>
  <si>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</si>
  <si>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</si>
  <si>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</si>
  <si>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</si>
  <si>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</si>
  <si>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</si>
  <si>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</si>
  <si>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</si>
  <si>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</si>
  <si>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</si>
  <si>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</si>
  <si>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</si>
  <si>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</si>
  <si>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</si>
  <si>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</si>
  <si>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</si>
  <si>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</si>
  <si>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</si>
  <si>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</si>
  <si>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</si>
  <si>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</si>
  <si>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</si>
  <si>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</si>
  <si>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</si>
  <si>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</si>
  <si>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</si>
  <si>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</si>
  <si>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</si>
  <si>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</si>
  <si>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</si>
  <si>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</si>
  <si>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</si>
  <si>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</si>
  <si>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</si>
  <si>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</si>
  <si>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</si>
  <si>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</si>
  <si>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</si>
  <si>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</si>
  <si>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</si>
  <si>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</si>
  <si>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</si>
  <si>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</si>
  <si>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</si>
  <si>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</si>
  <si>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</si>
  <si>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</si>
  <si>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</si>
  <si>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</si>
  <si>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</si>
  <si>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</si>
  <si>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</si>
  <si>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</si>
  <si>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</si>
  <si>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</si>
  <si>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</si>
  <si>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</si>
  <si>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</si>
  <si>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</si>
  <si>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</si>
  <si>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</si>
  <si>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</si>
  <si>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</si>
  <si>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</si>
  <si>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</si>
  <si>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</si>
  <si>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</si>
  <si>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</si>
  <si>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</si>
  <si>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</si>
  <si>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</si>
  <si>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</si>
  <si>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</si>
  <si>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</si>
  <si>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</si>
  <si>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</si>
  <si>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</si>
  <si>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</si>
  <si>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</si>
  <si>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</si>
  <si>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</si>
  <si>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</si>
  <si>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</si>
  <si>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</si>
  <si>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</si>
  <si>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</si>
  <si>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</si>
  <si>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</si>
  <si>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</si>
  <si>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</si>
  <si>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</si>
  <si>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</si>
  <si>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</si>
  <si>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</si>
  <si>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</si>
  <si>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</si>
  <si>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</si>
  <si>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</si>
  <si>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</si>
  <si>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</si>
  <si>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</si>
  <si>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</si>
  <si>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</si>
  <si>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</si>
  <si>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</si>
  <si>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</si>
  <si>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</si>
  <si>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</si>
  <si>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</si>
  <si>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</si>
  <si>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</si>
  <si>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</si>
  <si>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</si>
  <si>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</si>
  <si>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</si>
  <si>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</si>
  <si>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</si>
  <si>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</si>
  <si>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</si>
  <si>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</si>
  <si>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</si>
  <si>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</si>
  <si>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</si>
  <si>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</si>
  <si>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</si>
  <si>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</si>
  <si>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</si>
  <si>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</si>
  <si>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</si>
  <si>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</si>
  <si>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</si>
  <si>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</si>
  <si>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</si>
  <si>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</si>
  <si>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</si>
  <si>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</si>
  <si>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</si>
  <si>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</si>
  <si>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</si>
  <si>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</si>
  <si>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</si>
  <si>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</si>
  <si>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</si>
  <si>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</si>
  <si>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</si>
  <si>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</si>
  <si>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</si>
  <si>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</si>
  <si>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</si>
  <si>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</si>
  <si>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</si>
  <si>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</si>
  <si>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</si>
  <si>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</si>
  <si>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</si>
  <si>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</si>
  <si>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</si>
  <si>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</si>
  <si>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</si>
  <si>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</si>
  <si>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</si>
  <si>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</si>
  <si>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</si>
  <si>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</si>
  <si>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</si>
  <si>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</si>
  <si>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</si>
  <si>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</si>
  <si>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</si>
  <si>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</si>
  <si>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</si>
  <si>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</si>
  <si>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</si>
  <si>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</si>
  <si>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</si>
  <si>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</si>
  <si>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</si>
  <si>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</si>
  <si>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</si>
  <si>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</si>
  <si>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</si>
  <si>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</si>
  <si>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</si>
  <si>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</si>
  <si>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</si>
  <si>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</si>
  <si>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</si>
  <si>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</si>
  <si>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</si>
  <si>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</si>
  <si>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</si>
  <si>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</si>
  <si>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</si>
  <si>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</si>
  <si>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</si>
  <si>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</si>
  <si>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</si>
  <si>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</si>
  <si>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</si>
  <si>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</si>
  <si>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</si>
  <si>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</si>
  <si>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</si>
  <si>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</si>
  <si>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</si>
  <si>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</si>
  <si>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</si>
  <si>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</si>
  <si>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</si>
  <si>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</si>
  <si>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</si>
  <si>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</si>
  <si>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</si>
  <si>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</si>
  <si>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</si>
  <si>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</si>
  <si>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</si>
  <si>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</si>
  <si>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</si>
  <si>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</si>
  <si>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</si>
  <si>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</si>
  <si>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</si>
  <si>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</si>
  <si>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</si>
  <si>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</si>
  <si>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</si>
  <si>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</si>
  <si>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</si>
  <si>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</si>
  <si>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</si>
  <si>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</si>
  <si>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</si>
  <si>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</si>
  <si>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</si>
  <si>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</si>
  <si>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</si>
  <si>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</si>
  <si>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</si>
  <si>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</si>
  <si>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</si>
  <si>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</si>
  <si>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</si>
  <si>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</si>
  <si>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</si>
  <si>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</si>
  <si>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</si>
  <si>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</si>
  <si>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</si>
  <si>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</si>
  <si>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</si>
  <si>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</si>
  <si>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</si>
  <si>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</si>
  <si>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</si>
  <si>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</si>
  <si>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</si>
  <si>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</si>
  <si>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</si>
  <si>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</si>
  <si>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</si>
  <si>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</si>
  <si>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</si>
  <si>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</si>
  <si>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</si>
  <si>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</si>
  <si>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</si>
  <si>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</si>
  <si>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</si>
  <si>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</si>
  <si>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</si>
  <si>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</si>
  <si>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</si>
  <si>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</si>
  <si>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</si>
  <si>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</si>
  <si>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</si>
  <si>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</si>
  <si>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</si>
  <si>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</si>
  <si>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</si>
  <si>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</si>
  <si>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</si>
  <si>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</si>
  <si>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</si>
  <si>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</si>
  <si>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</si>
  <si>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</si>
  <si>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</si>
  <si>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</si>
  <si>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</si>
  <si>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</si>
  <si>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</si>
  <si>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</si>
  <si>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</si>
  <si>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</si>
  <si>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</si>
  <si>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</si>
  <si>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</si>
  <si>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</si>
  <si>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</si>
  <si>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</si>
  <si>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</si>
  <si>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</si>
  <si>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</si>
  <si>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</si>
  <si>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</si>
  <si>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</si>
  <si>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</si>
  <si>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</si>
  <si>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</si>
  <si>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</si>
  <si>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</si>
  <si>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</si>
  <si>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PCM-20251112-00002359</t>
  </si>
  <si>
    <t xml:space="preserve">access at night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</si>
  <si>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</si>
  <si>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</si>
  <si>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</si>
  <si>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</si>
  <si>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</si>
  <si>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</si>
  <si>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</si>
  <si>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</si>
  <si>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</si>
  <si>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</si>
  <si>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</si>
  <si>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</si>
  <si>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</si>
  <si>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</si>
  <si>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</si>
  <si>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</si>
  <si>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</si>
  <si>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</si>
  <si>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</si>
  <si>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</si>
  <si>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</si>
  <si>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</si>
  <si>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</si>
  <si>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</si>
  <si>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</si>
  <si>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</si>
  <si>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</si>
  <si>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</si>
  <si>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</si>
  <si>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</si>
  <si>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</si>
  <si>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</si>
  <si>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</si>
  <si>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</si>
  <si>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</si>
  <si>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</si>
  <si>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</si>
  <si>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</si>
  <si>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</si>
  <si>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</si>
  <si>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</si>
  <si>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</si>
  <si>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</si>
  <si>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</si>
  <si>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</si>
  <si>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</si>
  <si>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</si>
  <si>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</si>
  <si>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</si>
  <si>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</si>
  <si>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</si>
  <si>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</si>
  <si>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</si>
  <si>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</si>
  <si>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</si>
  <si>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</si>
  <si>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</si>
  <si>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</si>
  <si>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</si>
  <si>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</si>
  <si>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</si>
  <si>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</si>
  <si>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</si>
  <si>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</si>
  <si>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</si>
  <si>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</si>
  <si>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</si>
  <si>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</si>
  <si>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</si>
  <si>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</si>
  <si>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</si>
  <si>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</si>
  <si>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</si>
  <si>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</si>
  <si>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</si>
  <si>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</si>
  <si>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</si>
  <si>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</si>
  <si>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</si>
  <si>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</si>
  <si>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</si>
  <si>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</si>
  <si>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</si>
  <si>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</si>
  <si>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</si>
  <si>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</si>
  <si>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</si>
  <si>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</si>
  <si>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</si>
  <si>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</si>
  <si>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</si>
  <si>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</si>
  <si>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</si>
  <si>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at site and found two obsolete ZTE rectifier modules not giving proper output voltage and cells flapping, team will submit it to WH for repairing</t>
  </si>
  <si>
    <t>PCM-20251112-00002328</t>
  </si>
  <si>
    <t>ETA 10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</si>
</sst>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0" borderId="9" xfId="0" applyNumberFormat="1" applyFont="1" applyBorder="1" applyAlignment="1">
      <alignment horizontal="center" vertical="center" wrapText="1"/>
    </xf>
    <xf numFmtId="0" fontId="9" fillId="0" borderId="9" xfId="0" applyFont="1" applyBorder="1" applyAlignment="1">
      <alignment horizontal="center" vertical="center" wrapText="1"/>
    </xf>
    <xf numFmtId="0" fontId="33" fillId="0" borderId="0" xfId="0" applyFont="1"/>
    <xf numFmtId="0" fontId="34"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7" totalsRowShown="0" headerRowDxfId="174" dataDxfId="173" headerRowBorderDxfId="171" tableBorderDxfId="172" totalsRowBorderDxfId="170">
  <autoFilter ref="A1:L3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1" totalsRowShown="0" headerRowDxfId="157" dataDxfId="156" headerRowBorderDxfId="154" tableBorderDxfId="155" totalsRowBorderDxfId="153">
  <autoFilter ref="A1:CJ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0" totalsRowShown="0" headerRowDxfId="48" dataDxfId="47" headerRowBorderDxfId="45" tableBorderDxfId="46" totalsRowBorderDxfId="44">
  <autoFilter ref="A1:L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8" totalsRowShown="0" headerRowDxfId="31" dataDxfId="30" headerRowBorderDxfId="28" tableBorderDxfId="29">
  <autoFilter ref="A1:L2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7" totalsRowShown="0" headerRowDxfId="15" dataDxfId="14" headerRowBorderDxfId="12" tableBorderDxfId="13">
  <autoFilter ref="A1:L14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310.96936192129942</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20349</v>
      </c>
      <c r="E3" s="110" t="s">
        <v>39021</v>
      </c>
      <c r="F3" s="111">
        <v>45973.909849537034</v>
      </c>
      <c r="G3" s="112">
        <f t="shared" ref="G3:G25" ca="1" si="0">IFERROR(NOW()-F3,"")</f>
        <v>7.9383101910934784E-3</v>
      </c>
      <c r="H3" s="111">
        <v>45973.902418981481</v>
      </c>
      <c r="I3" s="109" t="str">
        <f>IFERROR(VLOOKUP(D3,DB!A:F,6,0),"")</f>
        <v>Generator-SG</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45973.917787847226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45973.917787847226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45973.917787847226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45973.917787847226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45973.917787847226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45973.917787847226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45973.917787847226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45973.917787847226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45973.917787847226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45973.917787847226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45973.917787847226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45973.917787847226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45973.917787847226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45973.917787847226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45973.917787847226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45973.917787847226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45973.917787847226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45973.917787847226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45973.917787847226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45973.917787847226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45973.917787847226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45973.917787847226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ref="G26:G57" ca="1" si="1">IFERROR(NOW()-F26,"")</f>
        <v>45973.917787847226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45973.917787847226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45973.917787847226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45973.917787847226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45973.917787847226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45973.917787847226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45973.917787847226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45973.917787847226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45973.917787847226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45973.917787847226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45973.917787847226</v>
      </c>
      <c r="H36" s="111"/>
      <c r="I36" s="109" t="str">
        <f>IFERROR(VLOOKUP(D36,DB!A:F,6,0),"")</f>
        <v/>
      </c>
      <c r="J36" s="109" t="str">
        <f>IFERROR(VLOOKUP(D36,DB!A:G,7,0),"")</f>
        <v/>
      </c>
      <c r="K36" s="113"/>
      <c r="L36" s="114" t="str">
        <f>IFERROR(VLOOKUP(D36,DB!A:I,9,0),"")</f>
        <v/>
      </c>
    </row>
    <row r="37" spans="1:12" ht="15" customHeight="1">
      <c r="A37" s="117"/>
      <c r="B37" s="118" t="str">
        <f>IFERROR(VLOOKUP(D37,DB!A:K,11,0),"")</f>
        <v/>
      </c>
      <c r="C37" s="118"/>
      <c r="D37" s="118"/>
      <c r="E37" s="119"/>
      <c r="F37" s="120"/>
      <c r="G37" s="121">
        <f t="shared" ca="1" si="1"/>
        <v>45973.917787847226</v>
      </c>
      <c r="H37" s="120"/>
      <c r="I37" s="118" t="str">
        <f>IFERROR(VLOOKUP(D37,DB!A:F,6,0),"")</f>
        <v/>
      </c>
      <c r="J37" s="118" t="str">
        <f>IFERROR(VLOOKUP(D37,DB!A:G,7,0),"")</f>
        <v/>
      </c>
      <c r="K37" s="122"/>
      <c r="L37" s="123" t="str">
        <f>IFERROR(VLOOKUP(D37,DB!A:I,9,0),"")</f>
        <v/>
      </c>
    </row>
    <row r="38" spans="1:12" ht="15" customHeight="1">
      <c r="A38" s="150"/>
      <c r="B38" s="151" t="str">
        <f>IFERROR(VLOOKUP(D38,DB!A:K,11,0),"")</f>
        <v/>
      </c>
      <c r="C38" s="151"/>
      <c r="D38" s="151"/>
      <c r="E38" s="152"/>
      <c r="F38" s="149"/>
      <c r="G38" s="153">
        <f ca="1">IFERROR(NOW()-F38,"")</f>
        <v>45973.917787847226</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45973.917787847226</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45973.917787847226</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45973.917787847226</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45973.917787847226</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45973.917787847226</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45973.917787847226</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45973.917787847226</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45973.917787847226</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45973.917787847226</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45973.917787847226</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45973.917787847226</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45973.917787847226</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45973.917787847226</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45973.917787847226</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45973.917787847226</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45973.917787847226</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45973.917787847226</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45973.917787847226</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45973.917787847226</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45973.917787847226</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45973.917787847226</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45973.917787847226</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45973.917787847226</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45973.917787847226</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45973.917787847226</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45973.917787847226</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45973.917787847226</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45973.917787847226</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45973.917787847226</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45973.917787847226</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45973.917787847226</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45973.917787847226</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45973.917787847226</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45973.917787847226</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45973.917787847226</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45973.917787847226</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45973.917787847226</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45973.917787847226</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45973.917787847226</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45973.917787847226</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45973.917787847226</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45973.917787847226</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45973.917787847226</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45973.917787847226</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45973.917787847226</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45973.917787847226</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45973.917787847226</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45973.917787847226</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45973.917787847226</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45973.917787847226</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45973.917787847226</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45973.917787847226</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45973.917787847226</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45973.917787847226</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45973.917787847226</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45973.917787847226</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45973.917787847226</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45973.917787847226</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45973.917787847226</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45973.917787847226</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45973.917787847226</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45973.917787847226</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45973.917787847226</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45973.917787847226</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45973.917787847226</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45973.917787847226</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45973.917787847226</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45973.917787847226</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45973.917787847226</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45973.917787847226</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45973.917787847226</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45973.917787847226</v>
      </c>
      <c r="H110" s="149"/>
      <c r="I110" s="151" t="str">
        <f>IFERROR(VLOOKUP(D110,DB!A:F,6,0),"")</f>
        <v/>
      </c>
      <c r="J110" s="151" t="str">
        <f>IFERROR(VLOOKUP(D110,DB!A:G,7,0),"")</f>
        <v/>
      </c>
      <c r="K110" s="154"/>
      <c r="L110" s="155" t="str">
        <f>IFERROR(VLOOKUP(D110,DB!A:I,9,0),"")</f>
        <v/>
      </c>
    </row>
    <row r="111" spans="1:12" ht="15" customHeight="1">
      <c r="A111" s="150"/>
      <c r="B111" s="151" t="str">
        <f>IFERROR(VLOOKUP(D111,DB!A:K,11,0),"")</f>
        <v/>
      </c>
      <c r="C111" s="151"/>
      <c r="D111" s="151"/>
      <c r="E111" s="152"/>
      <c r="F111" s="149"/>
      <c r="G111" s="153">
        <f ca="1">IFERROR(NOW()-F111,"")</f>
        <v>45973.917787847226</v>
      </c>
      <c r="H111" s="149"/>
      <c r="I111" s="151" t="str">
        <f>IFERROR(VLOOKUP(D111,DB!A:F,6,0),"")</f>
        <v/>
      </c>
      <c r="J111" s="151" t="str">
        <f>IFERROR(VLOOKUP(D111,DB!A:G,7,0),"")</f>
        <v/>
      </c>
      <c r="K111" s="154"/>
      <c r="L111" s="155" t="str">
        <f>IFERROR(VLOOKUP(D111,DB!A:I,9,0),"")</f>
        <v/>
      </c>
    </row>
    <row r="112" spans="1:12" ht="15" customHeight="1">
      <c r="A112" s="150"/>
      <c r="B112" s="151" t="str">
        <f>IFERROR(VLOOKUP(D112,DB!A:K,11,0),"")</f>
        <v/>
      </c>
      <c r="C112" s="151"/>
      <c r="D112" s="151"/>
      <c r="E112" s="152"/>
      <c r="F112" s="149"/>
      <c r="G112" s="153">
        <f ca="1">IFERROR(NOW()-F112,"")</f>
        <v>45973.917787847226</v>
      </c>
      <c r="H112" s="149"/>
      <c r="I112" s="151" t="str">
        <f>IFERROR(VLOOKUP(D112,DB!A:F,6,0),"")</f>
        <v/>
      </c>
      <c r="J112" s="151" t="str">
        <f>IFERROR(VLOOKUP(D112,DB!A:G,7,0),"")</f>
        <v/>
      </c>
      <c r="K112" s="154"/>
      <c r="L112" s="155" t="str">
        <f>IFERROR(VLOOKUP(D112,DB!A:I,9,0),"")</f>
        <v/>
      </c>
    </row>
    <row r="113" spans="1:12" ht="15" customHeight="1">
      <c r="A113" s="150"/>
      <c r="B113" s="151" t="str">
        <f>IFERROR(VLOOKUP(D113,DB!A:K,11,0),"")</f>
        <v/>
      </c>
      <c r="C113" s="151"/>
      <c r="D113" s="151"/>
      <c r="E113" s="152"/>
      <c r="F113" s="149"/>
      <c r="G113" s="153">
        <f ca="1">IFERROR(NOW()-F113,"")</f>
        <v>45973.917787847226</v>
      </c>
      <c r="H113" s="149"/>
      <c r="I113" s="151" t="str">
        <f>IFERROR(VLOOKUP(D113,DB!A:F,6,0),"")</f>
        <v/>
      </c>
      <c r="J113" s="151" t="str">
        <f>IFERROR(VLOOKUP(D113,DB!A:G,7,0),"")</f>
        <v/>
      </c>
      <c r="K113" s="154"/>
      <c r="L113" s="155" t="str">
        <f>IFERROR(VLOOKUP(D113,DB!A:I,9,0),"")</f>
        <v/>
      </c>
    </row>
    <row r="114" spans="1:12" ht="15" customHeight="1">
      <c r="A114" s="150"/>
      <c r="B114" s="151" t="str">
        <f>IFERROR(VLOOKUP(D114,DB!A:K,11,0),"")</f>
        <v/>
      </c>
      <c r="C114" s="151"/>
      <c r="D114" s="151"/>
      <c r="E114" s="152"/>
      <c r="F114" s="149"/>
      <c r="G114" s="153">
        <f ca="1">IFERROR(NOW()-F114,"")</f>
        <v>45973.917787847226</v>
      </c>
      <c r="H114" s="149"/>
      <c r="I114" s="151" t="str">
        <f>IFERROR(VLOOKUP(D114,DB!A:F,6,0),"")</f>
        <v/>
      </c>
      <c r="J114" s="151" t="str">
        <f>IFERROR(VLOOKUP(D114,DB!A:G,7,0),"")</f>
        <v/>
      </c>
      <c r="K114" s="154"/>
      <c r="L114" s="155" t="str">
        <f>IFERROR(VLOOKUP(D114,DB!A:I,9,0),"")</f>
        <v/>
      </c>
    </row>
    <row r="115" spans="1:12" ht="15" customHeight="1">
      <c r="A115" s="150"/>
      <c r="B115" s="151" t="str">
        <f>IFERROR(VLOOKUP(D115,DB!A:K,11,0),"")</f>
        <v/>
      </c>
      <c r="C115" s="151"/>
      <c r="D115" s="151"/>
      <c r="E115" s="152"/>
      <c r="F115" s="149"/>
      <c r="G115" s="153">
        <f ca="1">IFERROR(NOW()-F115,"")</f>
        <v>45973.917787847226</v>
      </c>
      <c r="H115" s="149"/>
      <c r="I115" s="151" t="str">
        <f>IFERROR(VLOOKUP(D115,DB!A:F,6,0),"")</f>
        <v/>
      </c>
      <c r="J115" s="151" t="str">
        <f>IFERROR(VLOOKUP(D115,DB!A:G,7,0),"")</f>
        <v/>
      </c>
      <c r="K115" s="154"/>
      <c r="L115" s="155" t="str">
        <f>IFERROR(VLOOKUP(D115,DB!A:I,9,0),"")</f>
        <v/>
      </c>
    </row>
    <row r="116" spans="1:12" ht="15" customHeight="1">
      <c r="A116" s="150"/>
      <c r="B116" s="151" t="str">
        <f>IFERROR(VLOOKUP(D116,DB!A:K,11,0),"")</f>
        <v/>
      </c>
      <c r="C116" s="151"/>
      <c r="D116" s="151"/>
      <c r="E116" s="152"/>
      <c r="F116" s="149"/>
      <c r="G116" s="153">
        <f ca="1">IFERROR(NOW()-F116,"")</f>
        <v>45973.917787847226</v>
      </c>
      <c r="H116" s="149"/>
      <c r="I116" s="151" t="str">
        <f>IFERROR(VLOOKUP(D116,DB!A:F,6,0),"")</f>
        <v/>
      </c>
      <c r="J116" s="151" t="str">
        <f>IFERROR(VLOOKUP(D116,DB!A:G,7,0),"")</f>
        <v/>
      </c>
      <c r="K116" s="154"/>
      <c r="L116" s="155" t="str">
        <f>IFERROR(VLOOKUP(D116,DB!A:I,9,0),"")</f>
        <v/>
      </c>
    </row>
    <row r="117" spans="1:12" ht="15" customHeight="1">
      <c r="A117" s="150"/>
      <c r="B117" s="151" t="str">
        <f>IFERROR(VLOOKUP(D117,DB!A:K,11,0),"")</f>
        <v/>
      </c>
      <c r="C117" s="151"/>
      <c r="D117" s="151"/>
      <c r="E117" s="152"/>
      <c r="F117" s="149"/>
      <c r="G117" s="153">
        <f ca="1">IFERROR(NOW()-F117,"")</f>
        <v>45973.917787847226</v>
      </c>
      <c r="H117" s="149"/>
      <c r="I117" s="151" t="str">
        <f>IFERROR(VLOOKUP(D117,DB!A:F,6,0),"")</f>
        <v/>
      </c>
      <c r="J117" s="151" t="str">
        <f>IFERROR(VLOOKUP(D117,DB!A:G,7,0),"")</f>
        <v/>
      </c>
      <c r="K117" s="154"/>
      <c r="L117" s="155" t="str">
        <f>IFERROR(VLOOKUP(D117,DB!A:I,9,0),"")</f>
        <v/>
      </c>
    </row>
  </sheetData>
  <customSheetViews>
    <customSheetView guid="{F6042A99-DD27-4453-835D-0834D95730CC}" filter="1" showAutoFilter="1">
      <pageMargins left="0" right="0" top="0" bottom="0" header="0" footer="0"/>
      <autoFilter ref="B1:M1" xr:uid="{CD151050-93DB-48DC-9487-6CC51F4AD4B6}"/>
    </customSheetView>
  </customSheetViews>
  <dataValidations count="2">
    <dataValidation allowBlank="1" showInputMessage="1" showErrorMessage="1" sqref="E1" xr:uid="{5DBA255D-CDD9-49FB-AD3C-AF70AB4EE696}"/>
    <dataValidation type="list" allowBlank="1" showInputMessage="1" showErrorMessage="1" sqref="E2:E11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1"/>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148.91794988426409</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 ca="1" si="1">IFERROR(NOW()-F4,"-")</f>
        <v>45973.917787847226</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ref="G5:G11" ca="1" si="2">IFERROR(NOW()-F5,"-")</f>
        <v>45973.917787847226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2"/>
        <v>45973.917787847226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2"/>
        <v>45973.917787847226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2"/>
        <v>45973.917787847226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2"/>
        <v>45973.917787847226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45973.917787847226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27"/>
      <c r="B11" s="128" t="str">
        <f>IFERROR(VLOOKUP(D11,DB!A:K,11,0),"")</f>
        <v/>
      </c>
      <c r="C11" s="128"/>
      <c r="D11" s="128"/>
      <c r="E11" s="129"/>
      <c r="F11" s="130"/>
      <c r="G11" s="131">
        <f t="shared" ca="1" si="2"/>
        <v>45973.917787847226</v>
      </c>
      <c r="H11" s="130"/>
      <c r="I11" s="128" t="str">
        <f>IFERROR(VLOOKUP(D11,DB!A:F,6,0),"")</f>
        <v/>
      </c>
      <c r="J11" s="128" t="str">
        <f>IFERROR(VLOOKUP(D11,DB!A:G,7,0),"")</f>
        <v/>
      </c>
      <c r="K11" s="132"/>
      <c r="L11" s="128" t="str">
        <f>IFERROR(VLOOKUP(D11,DB!A:I,9,0),"")</f>
        <v/>
      </c>
      <c r="M11" s="128"/>
      <c r="N11" s="128"/>
      <c r="O11" s="128"/>
      <c r="P11" s="128"/>
      <c r="Q11" s="128"/>
      <c r="R11" s="128"/>
      <c r="S11" s="128"/>
      <c r="T11" s="128"/>
      <c r="U11" s="128"/>
      <c r="V11" s="128"/>
      <c r="W11" s="128"/>
      <c r="X11" s="128"/>
      <c r="Y11" s="128"/>
      <c r="Z11" s="128"/>
      <c r="AA11" s="128"/>
      <c r="AB11" s="128"/>
      <c r="AC11" s="128"/>
      <c r="AD11" s="128"/>
      <c r="AE11" s="128"/>
      <c r="AF11" s="128"/>
      <c r="AG11" s="128"/>
      <c r="AH11" s="128"/>
      <c r="AI11" s="128"/>
      <c r="AJ11" s="128"/>
      <c r="AK11" s="128"/>
      <c r="AL11" s="128"/>
      <c r="AM11" s="128"/>
      <c r="AN11" s="128"/>
      <c r="AO11" s="128"/>
      <c r="AP11" s="128"/>
      <c r="AQ11" s="128"/>
      <c r="AR11" s="128"/>
      <c r="AS11" s="128"/>
      <c r="AT11" s="128"/>
      <c r="AU11" s="128"/>
      <c r="AV11" s="128"/>
      <c r="AW11" s="128"/>
      <c r="AX11" s="128"/>
      <c r="AY11" s="128"/>
      <c r="AZ11" s="128"/>
      <c r="BA11" s="128"/>
      <c r="BB11" s="128"/>
      <c r="BC11" s="128"/>
      <c r="BD11" s="128"/>
      <c r="BE11" s="128"/>
      <c r="BF11" s="128"/>
      <c r="BG11" s="128"/>
      <c r="BH11" s="128"/>
      <c r="BI11" s="128"/>
      <c r="BJ11" s="128"/>
      <c r="BK11" s="128"/>
      <c r="BL11" s="128"/>
      <c r="BM11" s="128"/>
      <c r="BN11" s="128"/>
      <c r="BO11" s="128"/>
      <c r="BP11" s="128"/>
      <c r="BQ11" s="128"/>
      <c r="BR11" s="128"/>
      <c r="BS11" s="128"/>
      <c r="BT11" s="128"/>
      <c r="BU11" s="128"/>
      <c r="BV11" s="128"/>
      <c r="BW11" s="128"/>
      <c r="BX11" s="128"/>
      <c r="BY11" s="128"/>
      <c r="BZ11" s="128"/>
      <c r="CA11" s="128"/>
      <c r="CB11" s="128"/>
      <c r="CC11" s="128"/>
      <c r="CD11" s="128"/>
      <c r="CE11" s="128"/>
      <c r="CF11" s="128"/>
      <c r="CG11" s="128"/>
      <c r="CH11" s="128"/>
      <c r="CI11" s="128"/>
      <c r="CJ11" s="133"/>
    </row>
    <row r="12" spans="1:88" ht="31.5" customHeight="1">
      <c r="A12" s="102"/>
      <c r="B12" s="18" t="str">
        <f>IFERROR(VLOOKUP(D12,DB!A:K,11,0),"")</f>
        <v/>
      </c>
      <c r="C12" s="18"/>
      <c r="D12" s="18"/>
      <c r="E12" s="103"/>
      <c r="F12" s="104"/>
      <c r="G12" s="105">
        <f ca="1">IFERROR(NOW()-F12,"-")</f>
        <v>45973.917787847226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45973.917787847226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45973.917787847226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45973.917787847226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45973.917787847226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45973.917787847226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45973.917787847226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45973.917787847226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s="159" customFormat="1" ht="31.5" customHeight="1">
      <c r="A20" s="102"/>
      <c r="B20" s="18" t="str">
        <f>IFERROR(VLOOKUP(D20,DB!A:K,11,0),"")</f>
        <v/>
      </c>
      <c r="C20" s="18"/>
      <c r="D20" s="18"/>
      <c r="E20" s="103"/>
      <c r="F20" s="104"/>
      <c r="G20" s="105">
        <f ca="1">IFERROR(NOW()-F20,"-")</f>
        <v>45973.917787847226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45973.917787847226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45973.917787847226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45973.917787847226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27"/>
      <c r="B24" s="128" t="str">
        <f>IFERROR(VLOOKUP(D24,DB!A:K,11,0),"")</f>
        <v/>
      </c>
      <c r="C24" s="128"/>
      <c r="D24" s="128"/>
      <c r="E24" s="129"/>
      <c r="F24" s="130"/>
      <c r="G24" s="131">
        <f ca="1">IFERROR(NOW()-F24,"-")</f>
        <v>45973.917787847226</v>
      </c>
      <c r="H24" s="130"/>
      <c r="I24" s="128" t="str">
        <f>IFERROR(VLOOKUP(D24,DB!A:F,6,0),"")</f>
        <v/>
      </c>
      <c r="J24" s="128" t="str">
        <f>IFERROR(VLOOKUP(D24,DB!A:G,7,0),"")</f>
        <v/>
      </c>
      <c r="K24" s="132"/>
      <c r="L24" s="128" t="str">
        <f>IFERROR(VLOOKUP(D24,DB!A:I,9,0),"")</f>
        <v/>
      </c>
      <c r="M24" s="128"/>
      <c r="N24" s="128"/>
      <c r="O24" s="128"/>
      <c r="P24" s="128"/>
      <c r="Q24" s="128"/>
      <c r="R24" s="128"/>
      <c r="S24" s="128"/>
      <c r="T24" s="128"/>
      <c r="U24" s="128"/>
      <c r="V24" s="128"/>
      <c r="W24" s="128"/>
      <c r="X24" s="128"/>
      <c r="Y24" s="128"/>
      <c r="Z24" s="128"/>
      <c r="AA24" s="128"/>
      <c r="AB24" s="128"/>
      <c r="AC24" s="128"/>
      <c r="AD24" s="128"/>
      <c r="AE24" s="128"/>
      <c r="AF24" s="128"/>
      <c r="AG24" s="128"/>
      <c r="AH24" s="128"/>
      <c r="AI24" s="128"/>
      <c r="AJ24" s="128"/>
      <c r="AK24" s="128"/>
      <c r="AL24" s="128"/>
      <c r="AM24" s="128"/>
      <c r="AN24" s="128"/>
      <c r="AO24" s="128"/>
      <c r="AP24" s="128"/>
      <c r="AQ24" s="128"/>
      <c r="AR24" s="128"/>
      <c r="AS24" s="128"/>
      <c r="AT24" s="128"/>
      <c r="AU24" s="128"/>
      <c r="AV24" s="128"/>
      <c r="AW24" s="128"/>
      <c r="AX24" s="128"/>
      <c r="AY24" s="128"/>
      <c r="AZ24" s="128"/>
      <c r="BA24" s="128"/>
      <c r="BB24" s="128"/>
      <c r="BC24" s="128"/>
      <c r="BD24" s="128"/>
      <c r="BE24" s="128"/>
      <c r="BF24" s="128"/>
      <c r="BG24" s="128"/>
      <c r="BH24" s="128"/>
      <c r="BI24" s="128"/>
      <c r="BJ24" s="128"/>
      <c r="BK24" s="128"/>
      <c r="BL24" s="128"/>
      <c r="BM24" s="128"/>
      <c r="BN24" s="128"/>
      <c r="BO24" s="128"/>
      <c r="BP24" s="128"/>
      <c r="BQ24" s="128"/>
      <c r="BR24" s="128"/>
      <c r="BS24" s="128"/>
      <c r="BT24" s="128"/>
      <c r="BU24" s="128"/>
      <c r="BV24" s="128"/>
      <c r="BW24" s="128"/>
      <c r="BX24" s="128"/>
      <c r="BY24" s="128"/>
      <c r="BZ24" s="128"/>
      <c r="CA24" s="128"/>
      <c r="CB24" s="128"/>
      <c r="CC24" s="128"/>
      <c r="CD24" s="128"/>
      <c r="CE24" s="128"/>
      <c r="CF24" s="128"/>
      <c r="CG24" s="128"/>
      <c r="CH24" s="128"/>
      <c r="CI24" s="128"/>
      <c r="CJ24" s="133"/>
    </row>
    <row r="25" spans="1:88" ht="31.5" customHeight="1">
      <c r="A25" s="102"/>
      <c r="B25" s="18" t="str">
        <f>IFERROR(VLOOKUP(D25,DB!A:K,11,0),"")</f>
        <v/>
      </c>
      <c r="C25" s="18"/>
      <c r="D25" s="18"/>
      <c r="E25" s="103"/>
      <c r="F25" s="104"/>
      <c r="G25" s="105">
        <f ca="1">IFERROR(NOW()-F25,"-")</f>
        <v>45973.917787847226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45973.917787847226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45973.917787847226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45973.917787847226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45973.917787847226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45973.917787847226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45973.917787847226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45973.917787847226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45973.917787847226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45973.917787847226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45973.917787847226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45973.917787847226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45973.917787847226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45973.917787847226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45973.917787847226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45973.917787847226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45973.917787847226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45973.917787847226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45973.917787847226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45973.917787847226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45973.917787847226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45973.917787847226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45973.917787847226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45973.917787847226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45973.917787847226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45973.917787847226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45973.917787847226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45973.917787847226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45973.917787847226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45973.917787847226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45973.917787847226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45973.917787847226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45973.917787847226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45973.917787847226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45973.917787847226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45973.917787847226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27"/>
      <c r="B61" s="128" t="str">
        <f>IFERROR(VLOOKUP(D61,DB!A:K,11,0),"")</f>
        <v/>
      </c>
      <c r="C61" s="128"/>
      <c r="D61" s="128"/>
      <c r="E61" s="129"/>
      <c r="F61" s="130"/>
      <c r="G61" s="131">
        <f ca="1">IFERROR(NOW()-F61,"-")</f>
        <v>45973.917787847226</v>
      </c>
      <c r="H61" s="130"/>
      <c r="I61" s="128" t="str">
        <f>IFERROR(VLOOKUP(D61,DB!A:F,6,0),"")</f>
        <v/>
      </c>
      <c r="J61" s="128" t="str">
        <f>IFERROR(VLOOKUP(D61,DB!A:G,7,0),"")</f>
        <v/>
      </c>
      <c r="K61" s="132"/>
      <c r="L61" s="128" t="str">
        <f>IFERROR(VLOOKUP(D61,DB!A:I,9,0),"")</f>
        <v/>
      </c>
      <c r="M61" s="128"/>
      <c r="N61" s="128"/>
      <c r="O61" s="128"/>
      <c r="P61" s="128"/>
      <c r="Q61" s="128"/>
      <c r="R61" s="128"/>
      <c r="S61" s="128"/>
      <c r="T61" s="128"/>
      <c r="U61" s="128"/>
      <c r="V61" s="128"/>
      <c r="W61" s="128"/>
      <c r="X61" s="128"/>
      <c r="Y61" s="128"/>
      <c r="Z61" s="128"/>
      <c r="AA61" s="128"/>
      <c r="AB61" s="128"/>
      <c r="AC61" s="128"/>
      <c r="AD61" s="128"/>
      <c r="AE61" s="128"/>
      <c r="AF61" s="128"/>
      <c r="AG61" s="128"/>
      <c r="AH61" s="128"/>
      <c r="AI61" s="128"/>
      <c r="AJ61" s="128"/>
      <c r="AK61" s="128"/>
      <c r="AL61" s="128"/>
      <c r="AM61" s="128"/>
      <c r="AN61" s="128"/>
      <c r="AO61" s="128"/>
      <c r="AP61" s="128"/>
      <c r="AQ61" s="128"/>
      <c r="AR61" s="128"/>
      <c r="AS61" s="128"/>
      <c r="AT61" s="128"/>
      <c r="AU61" s="128"/>
      <c r="AV61" s="128"/>
      <c r="AW61" s="128"/>
      <c r="AX61" s="128"/>
      <c r="AY61" s="128"/>
      <c r="AZ61" s="128"/>
      <c r="BA61" s="128"/>
      <c r="BB61" s="128"/>
      <c r="BC61" s="128"/>
      <c r="BD61" s="128"/>
      <c r="BE61" s="128"/>
      <c r="BF61" s="128"/>
      <c r="BG61" s="128"/>
      <c r="BH61" s="128"/>
      <c r="BI61" s="128"/>
      <c r="BJ61" s="128"/>
      <c r="BK61" s="128"/>
      <c r="BL61" s="128"/>
      <c r="BM61" s="128"/>
      <c r="BN61" s="128"/>
      <c r="BO61" s="128"/>
      <c r="BP61" s="128"/>
      <c r="BQ61" s="128"/>
      <c r="BR61" s="128"/>
      <c r="BS61" s="128"/>
      <c r="BT61" s="128"/>
      <c r="BU61" s="128"/>
      <c r="BV61" s="128"/>
      <c r="BW61" s="128"/>
      <c r="BX61" s="128"/>
      <c r="BY61" s="128"/>
      <c r="BZ61" s="128"/>
      <c r="CA61" s="128"/>
      <c r="CB61" s="128"/>
      <c r="CC61" s="128"/>
      <c r="CD61" s="128"/>
      <c r="CE61" s="128"/>
      <c r="CF61" s="128"/>
      <c r="CG61" s="128"/>
      <c r="CH61" s="128"/>
      <c r="CI61" s="128"/>
      <c r="CJ61" s="133"/>
    </row>
  </sheetData>
  <dataValidations count="2">
    <dataValidation allowBlank="1" showInputMessage="1" showErrorMessage="1" sqref="E1" xr:uid="{4D935161-CDD3-4592-B877-3FB59C99E142}"/>
    <dataValidation type="list" allowBlank="1" showInputMessage="1" showErrorMessage="1" sqref="E3:E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45973.917787847226</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45973.917787847226</v>
      </c>
      <c r="H3" s="22"/>
      <c r="I3" s="19" t="str">
        <f>IFERROR(VLOOKUP(D3,DB!A:F,6,0),"")</f>
        <v/>
      </c>
      <c r="J3" s="18" t="str">
        <f>IFERROR(VLOOKUP(D3,DB!A:G,7,0),"")</f>
        <v/>
      </c>
      <c r="K3" s="45"/>
      <c r="L3" s="23" t="str">
        <f>IFERROR(VLOOKUP(D3,DB!A:I,9,0),"")</f>
        <v/>
      </c>
    </row>
    <row r="4" spans="1:13" ht="15" customHeight="1">
      <c r="A4" s="19"/>
      <c r="B4" s="61" t="str">
        <f>IFERROR(VLOOKUP(D4,DB!A:K,11,0),"")</f>
        <v/>
      </c>
      <c r="C4" s="18"/>
      <c r="D4" s="158"/>
      <c r="E4" s="18"/>
      <c r="F4" s="20"/>
      <c r="G4" s="21">
        <f t="shared" ca="1" si="0"/>
        <v>45973.917787847226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45973.917787847226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45973.917787847226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45973.917787847226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45973.917787847226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45973.917787847226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45973.917787847226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45973.917787847226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45973.917787847226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45973.917787847226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45973.917787847226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45973.917787847226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45973.917787847226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45973.917787847226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45973.917787847226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45973.917787847226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45973.917787847226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45973.917787847226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45973.917787847226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45973.917787847226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45973.917787847226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45973.917787847226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45973.917787847226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45973.917787847226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45973.917787847226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45973.917787847226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45973.917787847226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45973.917787847226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45973.917787847226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45973.917787847226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45973.917787847226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45973.917787847226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45973.917787847226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45973.917787847226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45973.917787847226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45973.917787847226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45973.917787847226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45973.917787847226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45973.917787847226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45973.917787847226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45973.917787847226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45973.917787847226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45973.917787847226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45973.917787847226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45973.917787847226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45973.917787847226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45973.917787847226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45973.917787847226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45973.917787847226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45973.917787847226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45973.917787847226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45973.917787847226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45973.917787847226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45973.917787847226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45973.917787847226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45973.917787847226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45973.917787847226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45973.917787847226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45973.917787847226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45973.917787847226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45973.917787847226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45973.917787847226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45973.917787847226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45973.917787847226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45973.917787847226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45973.917787847226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45973.917787847226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45973.917787847226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45973.917787847226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45973.917787847226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45973.917787847226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45973.917787847226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45973.917787847226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45973.917787847226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45973.917787847226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45973.917787847226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45973.917787847226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45973.917787847226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45973.917787847226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45973.917787847226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45973.917787847226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45973.917787847226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45973.917787847226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45973.917787847226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45973.917787847226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45973.917787847226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45973.917787847226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45973.917787847226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45973.917787847226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45973.917787847226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45973.917787847226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45973.917787847226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45973.917787847226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45973.917787847226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45973.917787847226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45973.917787847226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45973.917787847226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45973.917787847226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45973.917787847226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45973.917787847226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45973.917787847226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45973.917787847226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45973.917787847226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45973.917787847226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45973.917787847226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45973.917787847226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45973.917787847226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45973.917787847226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45973.917787847226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45973.917787847226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45973.917787847226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45973.917787847226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45973.917787847226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45973.917787847226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45973.917787847226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45973.917787847226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45973.917787847226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45973.917787847226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45973.917787847226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45973.917787847226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45973.917787847226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45973.917787847226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45973.917787847226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45973.917787847226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45973.917787847226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45973.917787847226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45973.917787847226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45973.917787847226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45973.917787847226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45973.917787847226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45973.917787847226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45973.917787847226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45973.917787847226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45973.917787847226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45973.917787847226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45973.917787847226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45973.917787847226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45973.917787847226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45973.917787847226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45973.917787847226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45973.917787847226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45973.917787847226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45973.917787847226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45973.917787847226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45973.917787847226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45973.917787847226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45973.917787847226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45973.917787847226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45973.917787847226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45973.917787847226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45973.917787847226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45973.917787847226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45973.917787847226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45973.917787847226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45973.917787847226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45973.917787847226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45973.917787847226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45973.917787847226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45973.917787847226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45973.917787847226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45973.917787847226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45973.917787847226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45973.917787847226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45973.917787847226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45973.917787847226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45973.917787847226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45973.917787847226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45973.917787847226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45973.917787847226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45973.917787847226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45973.917787847226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45973.917787847226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45973.917787847226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45973.917787847226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45973.917787847226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45973.917787847226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45973.917787847226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45973.917787847226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45973.917787847226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45973.917787847226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45973.917787847226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45973.917787847226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45973.917787847226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45973.917787847226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45973.917787847226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45973.917787847226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45973.917787847226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45973.917787847226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45973.917787847226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45973.917787847226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45973.917787847226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45973.917787847226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45973.917787847226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45973.917787847226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45973.917787847226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45973.917787847226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45973.917787847226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45973.917787847226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45973.917787847226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45973.917787847226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45973.917787847226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45973.917787847226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45973.917787847226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45973.917787847226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45973.917787847226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45973.917787847226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45973.917787847226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45973.917787847226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45973.917787847226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45973.917787847226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45973.917787847226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45973.917787847226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45973.917787847226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45973.917787847226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45973.917787847226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45973.917787847226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45973.917787847226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45973.917787847226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45973.917787847226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45973.917787847226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45973.917787847226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45973.917787847226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45973.917787847226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45973.917787847226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45973.917787847226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45973.917787847226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45973.917787847226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45973.917787847226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45973.917787847226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45973.917787847226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45973.917787847226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45973.917787847226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45973.917787847226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45973.917787847226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45973.917787847226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45973.917787847226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45973.917787847226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45973.917787847226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45973.917787847226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45973.917787847226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45973.917787847226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45973.917787847226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45973.917787847226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45973.917787847226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45973.917787847226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45973.917787847226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45973.917787847226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45973.917787847226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45973.917787847226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45973.917787847226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45973.917787847226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45973.917787847226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45973.917787847226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45973.917787847226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45973.917787847226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45973.917787847226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45973.917787847226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45973.917787847226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45973.917787847226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45973.917787847226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45973.917787847226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45973.917787847226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45973.917787847226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45973.917787847226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45973.917787847226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45973.917787847226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45973.917787847226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45973.917787847226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45973.917787847226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45973.917787847226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45973.917787847226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45973.917787847226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45973.917787847226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45973.917787847226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45973.917787847226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45973.917787847226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45973.917787847226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45973.917787847226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45973.917787847226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45973.917787847226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45973.917787847226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45973.917787847226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45973.917787847226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45973.917787847226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45973.917787847226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45973.917787847226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45973.917787847226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45973.917787847226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45973.917787847226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45973.917787847226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45973.917787847226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45973.917787847226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45973.917787847226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45973.917787847226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45973.917787847226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45973.917787847226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45973.917787847226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45973.917787847226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45973.917787847226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45973.917787847226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45973.917787847226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45973.917787847226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45973.917787847226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45973.917787847226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45973.917787847226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45973.917787847226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45973.917787847226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45973.917787847226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45973.917787847226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45973.917787847226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45973.917787847226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45973.917787847226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45973.917787847226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45973.917787847226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45973.917787847226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45973.917787847226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45973.917787847226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45973.917787847226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45973.917787847226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45973.917787847226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45973.917787847226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45973.917787847226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45973.917787847226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45973.917787847226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45973.917787847226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45973.917787847226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45973.917787847226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45973.917787847226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45973.917787847226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45973.917787847226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45973.917787847226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45973.917787847226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45973.917787847226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45973.917787847226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45973.917787847226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45973.917787847226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45973.917787847226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45973.917787847226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45973.917787847226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45973.917787847226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45973.917787847226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45973.917787847226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45973.917787847226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45973.917787847226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45973.917787847226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45973.917787847226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45973.917787847226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45973.917787847226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45973.917787847226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45973.917787847226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45973.917787847226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45973.917787847226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45973.917787847226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45973.917787847226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45973.917787847226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45973.917787847226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45973.917787847226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45973.917787847226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45973.917787847226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45973.917787847226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45973.917787847226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45973.917787847226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45973.917787847226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45973.917787847226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45973.917787847226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45973.917787847226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45973.917787847226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45973.917787847226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45973.917787847226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45973.917787847226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45973.917787847226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45973.917787847226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45973.917787847226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45973.917787847226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45973.917787847226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45973.917787847226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45973.917787847226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45973.917787847226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45973.917787847226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45973.917787847226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45973.917787847226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45973.917787847226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45973.917787847226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45973.917787847226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45973.917787847226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45973.917787847226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45973.917787847226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45973.917787847226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45973.917787847226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45973.917787847226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45973.917787847226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45973.917787847226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45973.917787847226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45973.917787847226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45973.917787847226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45973.917787847226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45973.917787847226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45973.917787847226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45973.917787847226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45973.917787847226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45973.917787847226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45973.917787847226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45973.917787847226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45973.917787847226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45973.917787847226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45973.917787847226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45973.917787847226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45973.917787847226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45973.917787847226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45973.917787847226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45973.917787847226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45973.917787847226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45973.917787847226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45973.917787847226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45973.917787847226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45973.917787847226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45973.917787847226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45973.917787847226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45973.917787847226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45973.917787847226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45973.917787847226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45973.917787847226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45973.917787847226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45973.917787847226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45973.917787847226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45973.917787847226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45973.917787847226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45973.917787847226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45973.917787847226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45973.917787847226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45973.917787847226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45973.917787847226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45973.917787847226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45973.917787847226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45973.917787847226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45973.917787847226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45973.917787847226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45973.917787847226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45973.917787847226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45973.917787847226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45973.917787847226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45973.917787847226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45973.917787847226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45973.917787847226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45973.917787847226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45973.917787847226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45973.917787847226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45973.917787847226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45973.917787847226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45973.917787847226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45973.917787847226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45973.917787847226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45973.917787847226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45973.917787847226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45973.917787847226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45973.917787847226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45973.917787847226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45973.917787847226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45973.917787847226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45973.917787847226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45973.917787847226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45973.917787847226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45973.917787847226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45973.917787847226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45973.917787847226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45973.917787847226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45973.917787847226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45973.917787847226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45973.917787847226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45973.917787847226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45973.917787847226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45973.917787847226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45973.917787847226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45973.917787847226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45973.917787847226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45973.917787847226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45973.917787847226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45973.917787847226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45973.917787847226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45973.917787847226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45973.917787847226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45973.917787847226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45973.917787847226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45973.917787847226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45973.917787847226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45973.917787847226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45973.917787847226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45973.917787847226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45973.917787847226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45973.917787847226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45973.917787847226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45973.917787847226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45973.917787847226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45973.917787847226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45973.917787847226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45973.917787847226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45973.917787847226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45973.917787847226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45973.917787847226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45973.917787847226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45973.917787847226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45973.917787847226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45973.917787847226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45973.917787847226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45973.917787847226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45973.917787847226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45973.917787847226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45973.917787847226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45973.917787847226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45973.917787847226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45973.917787847226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45973.917787847226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45973.917787847226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45973.917787847226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45973.917787847226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45973.917787847226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45973.917787847226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45973.917787847226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45973.917787847226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45973.917787847226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45973.917787847226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45973.917787847226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45973.917787847226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45973.917787847226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45973.917787847226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45973.917787847226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45973.917787847226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45973.917787847226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45973.917787847226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45973.917787847226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45973.917787847226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45973.917787847226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45973.917787847226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45973.917787847226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45973.917787847226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45973.917787847226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45973.917787847226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45973.917787847226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45973.917787847226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45973.917787847226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45973.917787847226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45973.917787847226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45973.917787847226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45973.917787847226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45973.917787847226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45973.917787847226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45973.917787847226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45973.917787847226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45973.917787847226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45973.917787847226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45973.917787847226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45973.917787847226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45973.917787847226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45973.917787847226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45973.917787847226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45973.917787847226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45973.917787847226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45973.917787847226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45973.917787847226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45973.917787847226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45973.917787847226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45973.917787847226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45973.917787847226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45973.917787847226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45973.917787847226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45973.917787847226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45973.917787847226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45973.917787847226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45973.917787847226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45973.917787847226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45973.917787847226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45973.917787847226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45973.917787847226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45973.917787847226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45973.917787847226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45973.917787847226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45973.917787847226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45973.917787847226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45973.917787847226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45973.917787847226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45973.917787847226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45973.917787847226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45973.917787847226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45973.917787847226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45973.917787847226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45973.917787847226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45973.917787847226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45973.917787847226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45973.917787847226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45973.917787847226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45973.917787847226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45973.917787847226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45973.917787847226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45973.917787847226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45973.917787847226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45973.917787847226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45973.917787847226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45973.917787847226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45973.917787847226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45973.917787847226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45973.917787847226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45973.917787847226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45973.917787847226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45973.917787847226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45973.917787847226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45973.917787847226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45973.917787847226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45973.917787847226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45973.917787847226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45973.917787847226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45973.917787847226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45973.917787847226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45973.917787847226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45973.917787847226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45973.917787847226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45973.917787847226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45973.917787847226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45973.917787847226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45973.917787847226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45973.917787847226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45973.917787847226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45973.917787847226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45973.917787847226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45973.917787847226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45973.917787847226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45973.917787847226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45973.917787847226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45973.917787847226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45973.917787847226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45973.917787847226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45973.917787847226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45973.917787847226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45973.917787847226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45973.917787847226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45973.917787847226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45973.917787847226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45973.917787847226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45973.917787847226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45973.917787847226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45973.917787847226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45973.917787847226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45973.917787847226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45973.917787847226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45973.917787847226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45973.917787847226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45973.917787847226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45973.917787847226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45973.917787847226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45973.917787847226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45973.917787847226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45973.917787847226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45973.917787847226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45973.917787847226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45973.917787847226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45973.917787847226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45973.917787847226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45973.917787847226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45973.917787847226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45973.917787847226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45973.917787847226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45973.917787847226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45973.917787847226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45973.917787847226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45973.917787847226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45973.917787847226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45973.917787847226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45973.917787847226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45973.917787847226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45973.917787847226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45973.917787847226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45973.917787847226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45973.917787847226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45973.917787847226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45973.917787847226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45973.917787847226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45973.917787847226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45973.917787847226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45973.917787847226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45973.917787847226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45973.917787847226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45973.917787847226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45973.917787847226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45973.917787847226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45973.917787847226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45973.917787847226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45973.917787847226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45973.917787847226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45973.917787847226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45973.917787847226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45973.917787847226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45973.917787847226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45973.917787847226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45973.917787847226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45973.917787847226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45973.917787847226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45973.917787847226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45973.917787847226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45973.917787847226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45973.917787847226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45973.917787847226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45973.917787847226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45973.917787847226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45973.917787847226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45973.917787847226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45973.917787847226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45973.917787847226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45973.917787847226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45973.917787847226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45973.917787847226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45973.917787847226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45973.917787847226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45973.917787847226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45973.917787847226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45973.917787847226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45973.917787847226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45973.917787847226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45973.917787847226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45973.917787847226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45973.917787847226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45973.917787847226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45973.917787847226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45973.917787847226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45973.917787847226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45973.917787847226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45973.917787847226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45973.917787847226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45973.917787847226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45973.917787847226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45973.917787847226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45973.917787847226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45973.917787847226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45973.917787847226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45973.917787847226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45973.917787847226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45973.917787847226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45973.917787847226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45973.917787847226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45973.917787847226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45973.917787847226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45973.917787847226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45973.917787847226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45973.917787847226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45973.917787847226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45973.917787847226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45973.917787847226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45973.917787847226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45973.917787847226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45973.917787847226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45973.917787847226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45973.917787847226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45973.917787847226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45973.917787847226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45973.917787847226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45973.917787847226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45973.917787847226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45973.917787847226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45973.917787847226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45973.917787847226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45973.917787847226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45973.917787847226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45973.917787847226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45973.917787847226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45973.917787847226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45973.917787847226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45973.917787847226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45973.917787847226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45973.917787847226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45973.917787847226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45973.917787847226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45973.917787847226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45973.917787847226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45973.917787847226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45973.917787847226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45973.917787847226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45973.917787847226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45973.917787847226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45973.917787847226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45973.917787847226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45973.917787847226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45973.917787847226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45973.917787847226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45973.917787847226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45973.917787847226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45973.917787847226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45973.917787847226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45973.917787847226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45973.917787847226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45973.917787847226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45973.917787847226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45973.917787847226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45973.917787847226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45973.917787847226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45973.917787847226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45973.917787847226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45973.917787847226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45973.917787847226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45973.917787847226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45973.917787847226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45973.917787847226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45973.917787847226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45973.917787847226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45973.917787847226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45973.917787847226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45973.917787847226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45973.917787847226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45973.917787847226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45973.917787847226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45973.917787847226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45973.917787847226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45973.917787847226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45973.917787847226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45973.917787847226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45973.917787847226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45973.917787847226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45973.917787847226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45973.917787847226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45973.917787847226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45973.917787847226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45973.917787847226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45973.917787847226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45973.917787847226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45973.917787847226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45973.917787847226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45973.917787847226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45973.917787847226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45973.917787847226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45973.917787847226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45973.917787847226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45973.917787847226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45973.917787847226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45973.917787847226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45973.917787847226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45973.917787847226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45973.917787847226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45973.917787847226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45973.917787847226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45973.917787847226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45973.917787847226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45973.917787847226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45973.917787847226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45973.917787847226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45973.917787847226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45973.917787847226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45973.917787847226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45973.917787847226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45973.917787847226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45973.917787847226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45973.917787847226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45973.917787847226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45973.917787847226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45973.917787847226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45973.917787847226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45973.917787847226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45973.917787847226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45973.917787847226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45973.917787847226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45973.917787847226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45973.917787847226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45973.917787847226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45973.917787847226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45973.917787847226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45973.917787847226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45973.917787847226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45973.917787847226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45973.917787847226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45973.917787847226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45973.917787847226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45973.917787847226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45973.917787847226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45973.917787847226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45973.917787847226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45973.917787847226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45973.917787847226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45973.917787847226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45973.917787847226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45973.917787847226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45973.917787847226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45973.917787847226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45973.917787847226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45973.917787847226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45973.917787847226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45973.917787847226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45973.917787847226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45973.917787847226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45973.917787847226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45973.917787847226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45973.917787847226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45973.917787847226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45973.917787847226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45973.917787847226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45973.917787847226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45973.917787847226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45973.917787847226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45973.917787847226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45973.917787847226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45973.917787847226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45973.917787847226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45973.917787847226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45973.917787847226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45973.917787847226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45973.917787847226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45973.917787847226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45973.917787847226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45973.917787847226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45973.917787847226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45973.917787847226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45973.917787847226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45973.917787847226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45973.917787847226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45973.917787847226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45973.917787847226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45973.917787847226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45973.917787847226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45973.917787847226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45973.917787847226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45973.917787847226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45973.917787847226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45973.917787847226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45973.917787847226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45973.917787847226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45973.917787847226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45973.917787847226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45973.917787847226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45973.917787847226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45973.917787847226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45973.917787847226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45973.917787847226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45973.917787847226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45973.917787847226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45973.917787847226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45973.917787847226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45973.917787847226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45973.917787847226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45973.917787847226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45973.917787847226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45973.917787847226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45973.917787847226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45973.917787847226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45973.917787847226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45973.917787847226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45973.917787847226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45973.917787847226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45973.917787847226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45973.917787847226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45973.917787847226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45973.917787847226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45973.917787847226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45973.917787847226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45973.917787847226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45973.917787847226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45973.917787847226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45973.917787847226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45973.917787847226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45973.917787847226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45973.917787847226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45973.917787847226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45973.917787847226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45973.917787847226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45973.917787847226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45973.917787847226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45973.917787847226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45973.917787847226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45973.917787847226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45973.917787847226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45973.917787847226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45973.917787847226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45973.917787847226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45973.917787847226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45973.917787847226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45973.917787847226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45973.917787847226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45973.917787847226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45973.917787847226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45973.917787847226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45973.917787847226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45973.917787847226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45973.917787847226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45973.917787847226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45973.917787847226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45973.917787847226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45973.917787847226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45973.917787847226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45973.917787847226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45973.917787847226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45973.917787847226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45973.917787847226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45973.917787847226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45973.917787847226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45973.917787847226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45973.917787847226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45973.917787847226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45973.917787847226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45973.917787847226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45973.917787847226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45973.917787847226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45973.917787847226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45973.917787847226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45973.917787847226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45973.917787847226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45973.917787847226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45973.917787847226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45973.917787847226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45973.917787847226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45973.917787847226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45973.917787847226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45973.917787847226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45973.917787847226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45973.917787847226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45973.917787847226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45973.917787847226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45973.917787847226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45973.917787847226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45973.917787847226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45973.917787847226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45973.917787847226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45973.917787847226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45973.917787847226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45973.917787847226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45973.917787847226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45973.917787847226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45973.917787847226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45973.917787847226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45973.917787847226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45973.917787847226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45973.917787847226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45973.917787847226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45973.917787847226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45973.917787847226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45973.917787847226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45973.917787847226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45973.917787847226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45973.917787847226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45973.917787847226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45973.917787847226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45973.917787847226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45973.917787847226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45973.917787847226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45973.917787847226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45973.917787847226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45973.917787847226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45973.917787847226</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0"/>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270.43707025462936</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97">
        <f ca="1">IFERROR(NOW()-F3,"")</f>
        <v>45973.917787847226</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45973.917787847226</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45973.917787847226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45973.917787847226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45973.917787847226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45973.917787847226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45973.917787847226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45973.917787847226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45973.917787847226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45973.917787847226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45973.917787847226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45973.917787847226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45973.917787847226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45973.917787847226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45973.917787847226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45973.917787847226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45973.917787847226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45973.917787847226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45973.917787847226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45973.917787847226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45973.917787847226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45973.917787847226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45973.917787847226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45973.917787847226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45973.917787847226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45973.917787847226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45973.917787847226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45973.917787847226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45973.917787847226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45973.917787847226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45973.917787847226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45973.917787847226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45973.917787847226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45973.917787847226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45973.917787847226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45973.917787847226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45973.917787847226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45973.917787847226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45973.917787847226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45973.917787847226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45973.917787847226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45973.917787847226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45973.917787847226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45973.917787847226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45973.917787847226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45973.917787847226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45973.917787847226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45973.917787847226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45973.917787847226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45973.917787847226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45973.917787847226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45973.917787847226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45973.917787847226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45973.917787847226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45973.917787847226</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45973.917787847226</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45973.917787847226</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45973.917787847226</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45973.917787847226</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45973.917787847226</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45973.917787847226</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45973.917787847226</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45973.917787847226</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45973.917787847226</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45973.917787847226</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45973.917787847226</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45973.917787847226</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45973.917787847226</v>
      </c>
      <c r="H70" s="96"/>
      <c r="I70" s="135" t="str">
        <f>IFERROR(VLOOKUP(D70,DB!A:F,6,0),"")</f>
        <v/>
      </c>
      <c r="J70" s="135" t="str">
        <f>IFERROR(VLOOKUP(D70,DB!A:G,7,0),"")</f>
        <v/>
      </c>
      <c r="K70" s="98"/>
      <c r="L70" s="92" t="str">
        <f>IFERROR(VLOOKUP(D70,DB!A:I,9,0),"")</f>
        <v/>
      </c>
    </row>
  </sheetData>
  <dataValidations count="2">
    <dataValidation allowBlank="1" showInputMessage="1" showErrorMessage="1" sqref="E1" xr:uid="{A4F81451-56CC-4543-9497-104C4E44EE4B}"/>
    <dataValidation type="list" allowBlank="1" showInputMessage="1" showErrorMessage="1" sqref="E2:E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8"/>
  <sheetViews>
    <sheetView workbookViewId="0">
      <selection activeCell="K8" sqref="K8"/>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82.085727662037243</v>
      </c>
      <c r="H2" s="38">
        <v>45891.790393518517</v>
      </c>
      <c r="I2" s="37" t="str">
        <f>IFERROR(VLOOKUP(D2,DB!A:F,6,0),"")</f>
        <v>Generator-SG</v>
      </c>
      <c r="J2" s="37" t="str">
        <f>IFERROR(VLOOKUP(D2,DB!A:G,7,0),"")</f>
        <v>Vandalized</v>
      </c>
      <c r="K2" s="37" t="s">
        <v>39110</v>
      </c>
      <c r="L2" s="37" t="str">
        <f>IFERROR(VLOOKUP(D2,DB!A:I,9,0),"")</f>
        <v>Latis</v>
      </c>
      <c r="M2" s="106"/>
    </row>
    <row r="3" spans="1:13" ht="30.75">
      <c r="A3" s="37" t="s">
        <v>39111</v>
      </c>
      <c r="B3" s="37" t="str">
        <f>IFERROR(VLOOKUP(D3,DB!A:K,11,0),"")</f>
        <v>R5</v>
      </c>
      <c r="C3" s="37">
        <v>1</v>
      </c>
      <c r="D3" s="37" t="s">
        <v>33268</v>
      </c>
      <c r="E3" s="37" t="s">
        <v>39102</v>
      </c>
      <c r="F3" s="38">
        <v>45926.188877314817</v>
      </c>
      <c r="G3" s="116">
        <f t="shared" ref="G3" ca="1" si="0">IFERROR(NOW()-F3,"")</f>
        <v>47.728910532408918</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39102</v>
      </c>
      <c r="F4" s="125">
        <v>45948.661111111112</v>
      </c>
      <c r="G4" s="126">
        <f t="shared" ref="G4:G17" ca="1" si="1">IFERROR(NOW()-F4,"")</f>
        <v>25.25667673611315</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4"/>
      <c r="G6" s="126">
        <f t="shared" ca="1" si="1"/>
        <v>45973.917787847226</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1"/>
        <v>45973.917787847226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45973.917787847226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45973.917787847226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45973.917787847226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45973.917787847226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45973.917787847226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45973.917787847226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45973.917787847226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45973.917787847226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45973.917787847226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45973.917787847226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ref="G18:G81" ca="1" si="2">IFERROR(NOW()-F18,"")</f>
        <v>45973.917787847226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45973.917787847226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45973.917787847226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45973.917787847226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45973.917787847226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45973.917787847226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45973.917787847226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45973.917787847226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45973.917787847226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45973.917787847226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45973.917787847226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45973.917787847226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45973.917787847226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45973.917787847226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45973.917787847226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45973.917787847226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45973.917787847226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45973.917787847226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45973.917787847226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45973.917787847226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45973.917787847226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45973.917787847226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45973.917787847226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45973.917787847226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45973.917787847226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45973.917787847226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45973.917787847226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45973.917787847226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45973.917787847226</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45973.917787847226</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45973.917787847226</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45973.917787847226</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45973.917787847226</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45973.917787847226</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45973.917787847226</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45973.917787847226</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45973.917787847226</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45973.917787847226</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45973.917787847226</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45973.917787847226</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45973.917787847226</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45973.917787847226</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45973.917787847226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45973.917787847226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45973.917787847226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45973.917787847226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45973.917787847226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45973.917787847226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45973.917787847226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45973.917787847226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45973.917787847226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45973.917787847226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45973.917787847226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45973.917787847226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45973.917787847226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45973.917787847226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45973.917787847226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45973.917787847226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45973.917787847226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45973.917787847226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45973.917787847226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45973.917787847226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2"/>
        <v>45973.917787847226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2"/>
        <v>45973.917787847226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ref="G82:G145" ca="1" si="3">IFERROR(NOW()-F82,"")</f>
        <v>45973.917787847226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45973.917787847226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45973.917787847226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45973.917787847226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45973.917787847226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45973.917787847226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45973.917787847226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45973.917787847226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45973.917787847226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45973.917787847226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45973.917787847226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45973.917787847226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45973.917787847226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45973.917787847226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45973.917787847226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45973.917787847226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45973.917787847226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45973.917787847226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45973.917787847226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45973.917787847226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45973.917787847226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45973.917787847226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45973.917787847226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45973.917787847226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45973.917787847226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45973.917787847226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45973.917787847226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45973.917787847226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45973.917787847226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45973.917787847226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45973.917787847226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45973.917787847226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45973.917787847226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45973.917787847226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45973.917787847226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45973.917787847226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45973.917787847226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45973.917787847226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45973.917787847226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45973.917787847226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45973.917787847226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45973.917787847226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45973.917787847226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45973.917787847226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45973.917787847226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45973.917787847226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45973.917787847226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45973.917787847226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45973.917787847226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45973.917787847226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45973.917787847226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45973.917787847226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45973.917787847226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45973.917787847226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45973.917787847226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45973.917787847226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45973.917787847226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45973.917787847226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45973.917787847226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45973.917787847226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45973.917787847226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45973.917787847226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45973.917787847226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45973.917787847226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ref="G146:G209" ca="1" si="4">IFERROR(NOW()-F146,"")</f>
        <v>45973.917787847226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45973.917787847226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45973.917787847226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45973.917787847226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45973.917787847226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45973.917787847226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45973.917787847226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45973.917787847226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45973.917787847226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45973.917787847226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45973.917787847226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45973.917787847226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45973.917787847226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45973.917787847226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45973.917787847226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45973.917787847226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45973.917787847226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45973.917787847226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45973.917787847226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45973.917787847226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45973.917787847226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45973.917787847226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45973.917787847226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45973.917787847226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45973.917787847226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45973.917787847226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45973.917787847226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45973.917787847226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45973.917787847226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45973.917787847226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45973.917787847226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45973.917787847226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45973.917787847226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45973.917787847226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45973.917787847226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45973.917787847226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45973.917787847226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45973.917787847226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45973.917787847226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45973.917787847226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45973.917787847226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45973.917787847226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45973.917787847226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45973.917787847226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45973.917787847226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45973.917787847226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45973.917787847226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45973.917787847226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45973.917787847226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45973.917787847226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45973.917787847226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45973.917787847226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45973.917787847226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45973.917787847226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45973.917787847226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45973.917787847226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45973.917787847226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45973.917787847226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45973.917787847226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45973.917787847226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45973.917787847226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45973.917787847226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45973.917787847226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45973.917787847226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ref="G210:G273" ca="1" si="5">IFERROR(NOW()-F210,"")</f>
        <v>45973.917787847226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45973.917787847226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45973.917787847226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45973.917787847226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45973.917787847226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45973.917787847226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45973.917787847226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45973.917787847226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45973.917787847226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45973.917787847226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45973.917787847226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45973.917787847226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45973.917787847226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45973.917787847226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45973.917787847226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45973.917787847226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45973.917787847226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45973.917787847226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45973.917787847226</v>
      </c>
      <c r="H228" s="124"/>
      <c r="I228" s="124" t="str">
        <f>IFERROR(VLOOKUP(D228,DB!A:F,6,0),"")</f>
        <v/>
      </c>
      <c r="J228" s="124" t="str">
        <f>IFERROR(VLOOKUP(D228,DB!A:G,7,0),"")</f>
        <v/>
      </c>
      <c r="K228" s="124"/>
      <c r="L228" s="124" t="str">
        <f>IFERROR(VLOOKUP(D228,DB!A:I,9,0),"")</f>
        <v/>
      </c>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sheetData>
  <dataValidations count="2">
    <dataValidation allowBlank="1" showInputMessage="1" showErrorMessage="1" sqref="E1" xr:uid="{920C6338-E771-4DAE-8C89-92A9093EA4DE}"/>
    <dataValidation type="list" allowBlank="1" showInputMessage="1" showErrorMessage="1" sqref="E2:E2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7"/>
  <sheetViews>
    <sheetView tabSelected="1" workbookViewId="0">
      <selection activeCell="K7" sqref="K7"/>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7" t="s">
        <v>39117</v>
      </c>
      <c r="B2" s="141" t="str">
        <f>IFERROR(VLOOKUP(D2,DB!A:K,11,0),"")</f>
        <v>R6</v>
      </c>
      <c r="C2" s="142">
        <v>1</v>
      </c>
      <c r="D2" s="141" t="s">
        <v>30913</v>
      </c>
      <c r="E2" s="124" t="s">
        <v>39021</v>
      </c>
      <c r="F2" s="156">
        <v>45973.331250000003</v>
      </c>
      <c r="G2" s="105">
        <f t="shared" ref="G2:G49" ca="1" si="0">IFERROR(NOW()-F2,"-")</f>
        <v>0.5865378472226439</v>
      </c>
      <c r="H2" s="143">
        <v>45973.190428240741</v>
      </c>
      <c r="I2" s="141" t="str">
        <f>IFERROR(VLOOKUP(D2,DB!A:F,6,0),"")</f>
        <v>SCECO</v>
      </c>
      <c r="J2" s="141" t="str">
        <f>IFERROR(VLOOKUP(D2,DB!A:G,7,0),"")</f>
        <v>Good</v>
      </c>
      <c r="K2" s="144" t="s">
        <v>39118</v>
      </c>
      <c r="L2" s="145" t="str">
        <f>IFERROR(VLOOKUP(D2,DB!A:I,9,0),"")</f>
        <v>Latis</v>
      </c>
    </row>
    <row r="3" spans="1:16382" ht="31.5" customHeight="1">
      <c r="A3" s="140" t="s">
        <v>39119</v>
      </c>
      <c r="B3" s="141" t="str">
        <f>IFERROR(VLOOKUP(D3,DB!A:K,11,0),"")</f>
        <v>R6</v>
      </c>
      <c r="C3" s="142">
        <v>2</v>
      </c>
      <c r="D3" s="141" t="s">
        <v>32050</v>
      </c>
      <c r="E3" s="124" t="s">
        <v>39021</v>
      </c>
      <c r="F3" s="143">
        <v>45973.888009259259</v>
      </c>
      <c r="G3" s="105">
        <f t="shared" ca="1" si="0"/>
        <v>2.9778587966575287E-2</v>
      </c>
      <c r="H3" s="143">
        <v>45973.87872685185</v>
      </c>
      <c r="I3" s="141" t="str">
        <f>IFERROR(VLOOKUP(D3,DB!A:F,6,0),"")</f>
        <v>SCECO</v>
      </c>
      <c r="J3" s="141" t="str">
        <f>IFERROR(VLOOKUP(D3,DB!A:G,7,0),"")</f>
        <v>In progress+No BB Design</v>
      </c>
      <c r="K3" s="144" t="s">
        <v>39120</v>
      </c>
      <c r="L3" s="145" t="str">
        <f>IFERROR(VLOOKUP(D3,DB!A:I,9,0),"")</f>
        <v>Latis</v>
      </c>
    </row>
    <row r="4" spans="1:16382" ht="31.5" customHeight="1">
      <c r="A4" s="140"/>
      <c r="B4" s="141" t="str">
        <f>IFERROR(VLOOKUP(D4,DB!A:K,11,0),"")</f>
        <v/>
      </c>
      <c r="C4" s="142"/>
      <c r="D4" s="141"/>
      <c r="E4" s="124"/>
      <c r="F4" s="143"/>
      <c r="G4" s="105">
        <f t="shared" ca="1" si="0"/>
        <v>45973.917787847226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45973.917787847226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45973.917787847226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45973.917787847226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45973.917787847226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45973.917787847226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45973.917787847226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45973.917787847226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45973.917787847226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45973.917787847226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45973.917787847226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45973.917787847226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45973.917787847226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45973.917787847226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45973.917787847226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45973.917787847226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45973.917787847226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45973.917787847226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45973.917787847226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45973.917787847226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45973.917787847226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45973.917787847226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45973.917787847226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45973.917787847226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45973.917787847226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45973.917787847226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45973.917787847226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45973.917787847226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45973.917787847226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45973.917787847226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45973.917787847226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45973.917787847226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45973.917787847226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45973.917787847226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45973.917787847226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45973.917787847226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45973.917787847226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45973.917787847226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45973.917787847226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45973.917787847226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45973.917787847226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45973.917787847226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45973.917787847226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45973.917787847226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45973.917787847226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45973.917787847226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ref="G50:G113" ca="1" si="1">IFERROR(NOW()-F50,"-")</f>
        <v>45973.917787847226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45973.917787847226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45973.917787847226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45973.917787847226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45973.917787847226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45973.917787847226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45973.917787847226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45973.917787847226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45973.917787847226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45973.917787847226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45973.917787847226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45973.917787847226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45973.917787847226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45973.917787847226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45973.917787847226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45973.917787847226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45973.917787847226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45973.917787847226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45973.917787847226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45973.917787847226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45973.917787847226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45973.917787847226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45973.917787847226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45973.917787847226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45973.917787847226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45973.917787847226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45973.917787847226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45973.917787847226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45973.917787847226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45973.917787847226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45973.917787847226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45973.917787847226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45973.917787847226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45973.917787847226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45973.917787847226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45973.917787847226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45973.917787847226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45973.917787847226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45973.917787847226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45973.917787847226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45973.917787847226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45973.917787847226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45973.917787847226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45973.917787847226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45973.917787847226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45973.917787847226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45973.917787847226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45973.917787847226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45973.917787847226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45973.917787847226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45973.917787847226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45973.917787847226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45973.917787847226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45973.917787847226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45973.917787847226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45973.917787847226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45973.917787847226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45973.917787847226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45973.917787847226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45973.917787847226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45973.917787847226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45973.917787847226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45973.917787847226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45973.917787847226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ref="G114:G147" ca="1" si="2">IFERROR(NOW()-F114,"-")</f>
        <v>45973.917787847226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45973.917787847226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45973.917787847226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45973.917787847226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45973.917787847226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45973.917787847226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45973.917787847226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45973.917787847226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45973.917787847226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45973.917787847226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45973.917787847226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45973.917787847226</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45973.917787847226</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45973.917787847226</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45973.917787847226</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45973.917787847226</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45973.917787847226</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45973.917787847226</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45973.917787847226</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45973.917787847226</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45973.917787847226</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45973.917787847226</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45973.917787847226</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45973.917787847226</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45973.917787847226</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45973.917787847226</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45973.917787847226</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45973.917787847226</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45973.917787847226</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45973.917787847226</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45973.917787847226</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45973.917787847226</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45973.917787847226</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45973.917787847226</v>
      </c>
      <c r="H147" s="143"/>
      <c r="I147" s="141" t="str">
        <f>IFERROR(VLOOKUP(D147,DB!A:F,6,0),"")</f>
        <v/>
      </c>
      <c r="J147" s="141" t="str">
        <f>IFERROR(VLOOKUP(D147,DB!A:G,7,0),"")</f>
        <v/>
      </c>
      <c r="K147" s="144"/>
      <c r="L147" s="145" t="str">
        <f>IFERROR(VLOOKUP(D147,DB!A:I,9,0),"")</f>
        <v/>
      </c>
    </row>
  </sheetData>
  <dataValidations count="2">
    <dataValidation allowBlank="1" showInputMessage="1" showErrorMessage="1" sqref="E1" xr:uid="{9E1BC488-8814-4F8A-8DBE-742B3278AB71}"/>
    <dataValidation type="list" allowBlank="1" showInputMessage="1" showErrorMessage="1" sqref="E2:E14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2025-11-12T19:03:40Z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