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17" documentId="120_S{2AC9BD13-BADA-5192-A53E-5A8FF88502F6}" xr6:coauthVersionLast="47" xr6:coauthVersionMax="47" xr10:uidLastSave="{AB396F95-1914-4822-80FB-A0037047B78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<sst xmlns="http://schemas.openxmlformats.org/spreadsheetml/2006/main" count="181528" uniqueCount="39142">
  <si>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</si>
  <si>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</si>
  <si>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</si>
  <si>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</si>
  <si>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</si>
  <si>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</si>
  <si>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</si>
  <si>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</si>
  <si>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</si>
  <si>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</si>
  <si>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</si>
  <si>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</si>
  <si>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</si>
  <si>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</si>
  <si>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</si>
  <si>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</si>
  <si>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</si>
  <si>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</si>
  <si>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</si>
  <si>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</si>
  <si>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</si>
  <si>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</si>
  <si>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</si>
  <si>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</si>
  <si>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</si>
  <si>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</si>
  <si>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</si>
  <si>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</si>
  <si>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</si>
  <si>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</si>
  <si>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</si>
  <si>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</si>
  <si>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</si>
  <si>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</si>
  <si>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</si>
  <si>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</si>
  <si>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</si>
  <si>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</si>
  <si>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</si>
  <si>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</si>
  <si>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</si>
  <si>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</si>
  <si>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</si>
  <si>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</si>
  <si>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</si>
  <si>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</si>
  <si>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</si>
  <si>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</si>
  <si>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</si>
  <si>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</si>
  <si>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</si>
  <si>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</si>
  <si>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</si>
  <si>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</si>
  <si>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</si>
  <si>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</si>
  <si>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</si>
  <si>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</si>
  <si>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</si>
  <si>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</si>
  <si>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</si>
  <si>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</si>
  <si>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</si>
  <si>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</si>
  <si>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</si>
  <si>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</si>
  <si>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</si>
  <si>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</si>
  <si>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</si>
  <si>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</si>
  <si>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</si>
  <si>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</si>
  <si>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</si>
  <si>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</si>
  <si>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</si>
  <si>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</si>
  <si>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</si>
  <si>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</si>
  <si>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</si>
  <si>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</si>
  <si>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</si>
  <si>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</si>
  <si>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</si>
  <si>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</si>
  <si>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</si>
  <si>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</si>
  <si>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</si>
  <si>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</si>
  <si>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</si>
  <si>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</si>
  <si>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</si>
  <si>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</si>
  <si>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</si>
  <si>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</si>
  <si>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</si>
  <si>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</si>
  <si>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</si>
  <si>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</si>
  <si>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</si>
  <si>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</si>
  <si>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</si>
  <si>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</si>
  <si>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</si>
  <si>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</si>
  <si>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</si>
  <si>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</si>
  <si>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</si>
  <si>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</si>
  <si>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</si>
  <si>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</si>
  <si>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</si>
  <si>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</si>
  <si>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</si>
  <si>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</si>
  <si>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</si>
  <si>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</si>
  <si>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</si>
  <si>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</si>
  <si>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</si>
  <si>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</si>
  <si>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</si>
  <si>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</si>
  <si>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</si>
  <si>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</si>
  <si>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</si>
  <si>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</si>
  <si>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</si>
  <si>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</si>
  <si>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</si>
  <si>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</si>
  <si>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</si>
  <si>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</si>
  <si>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</si>
  <si>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</si>
  <si>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</si>
  <si>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</si>
  <si>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</si>
  <si>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</si>
  <si>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</si>
  <si>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</si>
  <si>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</si>
  <si>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</si>
  <si>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</si>
  <si>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</si>
  <si>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</si>
  <si>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</si>
  <si>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</si>
  <si>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</si>
  <si>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</si>
  <si>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</si>
  <si>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</si>
  <si>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</si>
  <si>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</si>
  <si>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</si>
  <si>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</si>
  <si>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</si>
  <si>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</si>
  <si>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</si>
  <si>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</si>
  <si>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</si>
  <si>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</si>
  <si>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</si>
  <si>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</si>
  <si>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</si>
  <si>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</si>
  <si>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</si>
  <si>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</si>
  <si>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</si>
  <si>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</si>
  <si>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</si>
  <si>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</si>
  <si>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</si>
  <si>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</si>
  <si>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</si>
  <si>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</si>
  <si>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</si>
  <si>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</si>
  <si>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</si>
  <si>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</si>
  <si>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</si>
  <si>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</si>
  <si>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</si>
  <si>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</si>
  <si>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</si>
  <si>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</si>
  <si>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</si>
  <si>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</si>
  <si>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</si>
  <si>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</si>
  <si>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</si>
  <si>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</si>
  <si>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</si>
  <si>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</si>
  <si>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</si>
  <si>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</si>
  <si>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</si>
  <si>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</si>
  <si>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</si>
  <si>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</si>
  <si>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</si>
  <si>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</si>
  <si>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</si>
  <si>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</si>
  <si>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</si>
  <si>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</si>
  <si>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</si>
  <si>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</si>
  <si>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</si>
  <si>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</si>
  <si>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</si>
  <si>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</si>
  <si>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</si>
  <si>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</si>
  <si>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</si>
  <si>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</si>
  <si>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</si>
  <si>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</si>
  <si>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</si>
  <si>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</si>
  <si>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</si>
  <si>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</si>
  <si>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</si>
  <si>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</si>
  <si>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</si>
  <si>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</si>
  <si>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</si>
  <si>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</si>
  <si>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</si>
  <si>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</si>
  <si>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</si>
  <si>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</si>
  <si>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</si>
  <si>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</si>
  <si>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</si>
  <si>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</si>
  <si>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</si>
  <si>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</si>
  <si>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</si>
  <si>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</si>
  <si>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</si>
  <si>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</si>
  <si>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</si>
  <si>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</si>
  <si>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</si>
  <si>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</si>
  <si>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</si>
  <si>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</si>
  <si>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</si>
  <si>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</si>
  <si>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</si>
  <si>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</si>
  <si>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</si>
  <si>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</si>
  <si>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</si>
  <si>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</si>
  <si>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</si>
  <si>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</si>
  <si>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</si>
  <si>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</si>
  <si>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</si>
  <si>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</si>
  <si>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</si>
  <si>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</si>
  <si>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</si>
  <si>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</si>
  <si>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</si>
  <si>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</si>
  <si>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</si>
  <si>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</si>
  <si>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</si>
  <si>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</si>
  <si>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</si>
  <si>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</si>
  <si>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</si>
  <si>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</si>
  <si>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</si>
  <si>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</si>
  <si>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</si>
  <si>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</si>
  <si>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</si>
  <si>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</si>
  <si>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</si>
  <si>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</si>
  <si>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</si>
  <si>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</si>
  <si>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</si>
  <si>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</si>
  <si>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</si>
  <si>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</si>
  <si>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</si>
  <si>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</si>
  <si>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</si>
  <si>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</si>
  <si>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</si>
  <si>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</si>
  <si>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</si>
  <si>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</si>
  <si>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</si>
  <si>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</si>
  <si>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</si>
  <si>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</si>
  <si>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</si>
  <si>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</si>
  <si>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</si>
  <si>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</si>
  <si>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</si>
  <si>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</si>
  <si>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</si>
  <si>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</si>
  <si>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</si>
  <si>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</si>
  <si>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</si>
  <si>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</si>
  <si>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</si>
  <si>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</si>
  <si>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</si>
  <si>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</si>
  <si>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</si>
  <si>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</si>
  <si>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</si>
  <si>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</si>
  <si>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</si>
  <si>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</si>
  <si>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</si>
  <si>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</si>
  <si>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</si>
  <si>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</si>
  <si>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</si>
  <si>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</si>
  <si>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</si>
  <si>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</si>
  <si>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</si>
  <si>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</si>
  <si>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</si>
  <si>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</si>
  <si>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</si>
  <si>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</si>
  <si>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</si>
  <si>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</si>
  <si>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</si>
  <si>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</si>
  <si>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</si>
  <si>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</si>
  <si>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</si>
  <si>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</si>
  <si>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</si>
  <si>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</si>
  <si>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</si>
  <si>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</si>
  <si>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</si>
  <si>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</si>
  <si>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</si>
  <si>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</si>
  <si>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</si>
  <si>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</si>
  <si>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</si>
  <si>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</si>
  <si>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</si>
  <si>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</si>
  <si>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</si>
  <si>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</si>
  <si>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</si>
  <si>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</si>
  <si>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</si>
  <si>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</si>
  <si>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</si>
  <si>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</si>
  <si>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</si>
  <si>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</si>
  <si>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</si>
  <si>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</si>
  <si>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</si>
  <si>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</si>
  <si>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</si>
  <si>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</si>
  <si>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</si>
  <si>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</si>
  <si>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</si>
  <si>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</si>
  <si>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</si>
  <si>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</si>
  <si>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</si>
  <si>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</si>
  <si>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</si>
  <si>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</si>
  <si>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</si>
  <si>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</si>
  <si>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</si>
  <si>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</si>
  <si>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</si>
  <si>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</si>
  <si>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</si>
  <si>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</si>
  <si>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</si>
  <si>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</si>
  <si>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</si>
  <si>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</si>
  <si>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</si>
  <si>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</si>
  <si>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</si>
  <si>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</si>
  <si>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</si>
  <si>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</si>
  <si>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</si>
  <si>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</si>
  <si>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</si>
  <si>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</si>
  <si>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</si>
  <si>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</si>
  <si>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</si>
  <si>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</si>
  <si>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</si>
  <si>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</si>
  <si>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</si>
  <si>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</si>
  <si>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</si>
  <si>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</si>
  <si>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</si>
  <si>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</si>
  <si>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</si>
  <si>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</si>
  <si>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</si>
  <si>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</si>
  <si>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</si>
  <si>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</si>
  <si>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</si>
  <si>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</si>
  <si>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</si>
  <si>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</si>
  <si>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</si>
  <si>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</si>
  <si>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</si>
  <si>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</si>
  <si>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</si>
  <si>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</si>
  <si>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</si>
  <si>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</si>
  <si>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</si>
  <si>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</si>
  <si>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</si>
  <si>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</si>
  <si>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</si>
  <si>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</si>
  <si>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</si>
  <si>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</si>
  <si>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</si>
  <si>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</si>
  <si>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</si>
  <si>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</si>
  <si>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</si>
  <si>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</si>
  <si>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</si>
  <si>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</si>
  <si>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</si>
  <si>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</si>
  <si>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</si>
  <si>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</si>
  <si>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</si>
  <si>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</si>
  <si>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</si>
  <si>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</si>
  <si>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</si>
  <si>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</si>
  <si>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</si>
  <si>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</si>
  <si>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</si>
  <si>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</si>
  <si>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</si>
  <si>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</si>
  <si>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</si>
  <si>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</si>
  <si>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</si>
  <si>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</si>
  <si>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</si>
  <si>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</si>
  <si>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</si>
  <si>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</si>
  <si>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</si>
  <si>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</si>
  <si>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</si>
  <si>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</si>
  <si>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</si>
  <si>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</si>
  <si>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</si>
  <si>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</si>
  <si>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</si>
  <si>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</si>
  <si>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</si>
  <si>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</si>
  <si>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</si>
  <si>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</si>
  <si>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</si>
  <si>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</si>
  <si>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</si>
  <si>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</si>
  <si>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</si>
  <si>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</si>
  <si>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</si>
  <si>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</si>
  <si>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</si>
  <si>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</si>
  <si>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</si>
  <si>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</si>
  <si>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</si>
  <si>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</si>
  <si>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</si>
  <si>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</si>
  <si>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</si>
  <si>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</si>
  <si>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</si>
  <si>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</si>
  <si>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</si>
  <si>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</si>
  <si>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</si>
  <si>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</si>
  <si>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</si>
  <si>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</si>
  <si>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</si>
  <si>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</si>
  <si>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</si>
  <si>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</si>
  <si>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</si>
  <si>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</si>
  <si>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</si>
  <si>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</si>
  <si>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</si>
  <si>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</si>
  <si>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</si>
  <si>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</si>
  <si>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</si>
  <si>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</si>
  <si>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</si>
  <si>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</si>
  <si>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</si>
  <si>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</si>
  <si>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</si>
  <si>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</si>
  <si>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</si>
  <si>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</si>
  <si>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</si>
  <si>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</si>
  <si>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</si>
  <si>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</si>
  <si>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</si>
  <si>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</si>
  <si>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</si>
  <si>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</si>
  <si>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</si>
  <si>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</si>
  <si>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</si>
  <si>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</si>
  <si>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</si>
  <si>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</si>
  <si>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</si>
  <si>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</si>
  <si>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</si>
  <si>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</si>
  <si>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</si>
  <si>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</si>
  <si>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</si>
  <si>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</si>
  <si>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</si>
  <si>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</si>
  <si>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</si>
  <si>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</si>
  <si>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</si>
  <si>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</si>
  <si>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</si>
  <si>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</si>
  <si>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</si>
  <si>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</si>
  <si>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</si>
  <si>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</si>
  <si>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</si>
  <si>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</si>
  <si>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</si>
  <si>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</si>
  <si>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</si>
  <si>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</si>
  <si>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</si>
  <si>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</si>
  <si>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</si>
  <si>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</si>
  <si>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</si>
  <si>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</si>
  <si>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</si>
  <si>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</si>
  <si>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</si>
  <si>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</si>
  <si>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</si>
  <si>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</si>
  <si>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</si>
  <si>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</si>
  <si>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</si>
  <si>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</si>
  <si>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</si>
  <si>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</si>
  <si>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</si>
  <si>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</si>
  <si>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</si>
  <si>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</si>
  <si>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</si>
  <si>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</si>
  <si>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</si>
  <si>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</si>
  <si>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</si>
  <si>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</si>
  <si>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</si>
  <si>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</si>
  <si>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</si>
  <si>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</si>
  <si>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</si>
  <si>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</si>
  <si>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</si>
  <si>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</si>
  <si>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</si>
  <si>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</si>
  <si>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</si>
  <si>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</si>
  <si>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</si>
  <si>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</si>
  <si>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</si>
  <si>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</si>
  <si>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</si>
  <si>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</si>
  <si>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</si>
  <si>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</si>
  <si>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</si>
  <si>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</si>
  <si>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</si>
  <si>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</si>
  <si>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</si>
  <si>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</si>
  <si>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</si>
  <si>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</si>
  <si>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</si>
  <si>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</si>
  <si>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</si>
  <si>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</si>
  <si>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</si>
  <si>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</si>
  <si>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</si>
  <si>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</si>
  <si>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</si>
  <si>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</si>
  <si>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</si>
  <si>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</si>
  <si>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</si>
  <si>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</si>
  <si>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</si>
  <si>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</si>
  <si>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</si>
  <si>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</si>
  <si>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</si>
  <si>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</si>
  <si>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</si>
  <si>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</si>
  <si>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</si>
  <si>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</si>
  <si>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</si>
  <si>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</si>
  <si>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</si>
  <si>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</si>
  <si>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</si>
  <si>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</si>
  <si>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</si>
  <si>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</si>
  <si>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</si>
  <si>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</si>
  <si>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</si>
  <si>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</si>
  <si>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</si>
  <si>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</si>
  <si>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</si>
  <si>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</si>
  <si>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</si>
  <si>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</si>
  <si>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</si>
  <si>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</si>
  <si>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</si>
  <si>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</si>
  <si>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</si>
  <si>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</si>
  <si>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</si>
  <si>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</si>
  <si>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</si>
  <si>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</si>
  <si>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</si>
  <si>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</si>
  <si>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</si>
  <si>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</si>
  <si>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</si>
  <si>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</si>
  <si>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</si>
  <si>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</si>
  <si>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</si>
  <si>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</si>
  <si>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</si>
  <si>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</si>
  <si>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</si>
  <si>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</si>
  <si>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</si>
  <si>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</si>
  <si>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</si>
  <si>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</si>
  <si>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</si>
  <si>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</si>
  <si>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</si>
  <si>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</si>
  <si>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</si>
  <si>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</si>
  <si>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</si>
  <si>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</si>
  <si>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</si>
  <si>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</si>
  <si>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</si>
  <si>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</si>
  <si>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</si>
  <si>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</si>
  <si>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</si>
  <si>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</si>
  <si>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</si>
  <si>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</si>
  <si>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</si>
  <si>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</si>
  <si>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</si>
  <si>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</si>
  <si>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</si>
  <si>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</si>
  <si>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</si>
  <si>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</si>
  <si>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</si>
  <si>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</si>
  <si>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</si>
  <si>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</si>
  <si>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</si>
  <si>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</si>
  <si>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</si>
  <si>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</si>
  <si>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</si>
  <si>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</si>
  <si>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</si>
  <si>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</si>
  <si>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</si>
  <si>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</si>
  <si>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</si>
  <si>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</si>
  <si>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</si>
  <si>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</si>
  <si>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</si>
  <si>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</si>
  <si>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</si>
  <si>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</si>
  <si>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</si>
  <si>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</si>
  <si>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</si>
  <si>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</si>
  <si>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</si>
  <si>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</si>
  <si>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</si>
  <si>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</si>
  <si>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</si>
  <si>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</si>
  <si>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</si>
  <si>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</si>
  <si>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</si>
  <si>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</si>
  <si>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</si>
  <si>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</si>
  <si>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</si>
  <si>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</si>
  <si>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</si>
  <si>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</si>
  <si>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</si>
  <si>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</si>
  <si>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</si>
  <si>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</si>
  <si>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</si>
  <si>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</si>
  <si>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</si>
  <si>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</si>
  <si>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</si>
  <si>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</si>
  <si>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</si>
  <si>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</si>
  <si>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</si>
  <si>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</si>
  <si>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</si>
  <si>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</si>
  <si>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</si>
  <si>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</si>
  <si>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</si>
  <si>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</si>
  <si>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</si>
  <si>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</si>
  <si>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</si>
  <si>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</si>
  <si>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</si>
  <si>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</si>
  <si>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</si>
  <si>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</si>
  <si>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</si>
  <si>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</si>
  <si>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</si>
  <si>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</si>
  <si>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</si>
  <si>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</si>
  <si>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</si>
  <si>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</si>
  <si>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</si>
  <si>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</si>
  <si>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</si>
  <si>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</si>
  <si>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</si>
  <si>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</si>
  <si>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</si>
  <si>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</si>
  <si>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</si>
  <si>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</si>
  <si>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</si>
  <si>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</si>
  <si>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</si>
  <si>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</si>
  <si>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</si>
  <si>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</si>
  <si>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</si>
  <si>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</si>
  <si>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</si>
  <si>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</si>
  <si>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</si>
  <si>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</si>
  <si>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</si>
  <si>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</si>
  <si>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</si>
  <si>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</si>
  <si>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</si>
  <si>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</si>
  <si>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</si>
  <si>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</si>
  <si>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</si>
  <si>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</si>
  <si>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</si>
  <si>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</si>
  <si>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</si>
  <si>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</si>
  <si>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</si>
  <si>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</si>
  <si>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</si>
  <si>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</si>
  <si>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</si>
  <si>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</si>
  <si>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</si>
  <si>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</si>
  <si>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</si>
  <si>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</si>
  <si>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</si>
  <si>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</si>
  <si>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</si>
  <si>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</si>
  <si>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</si>
  <si>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</si>
  <si>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</si>
  <si>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</si>
  <si>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</si>
  <si>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</si>
  <si>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</si>
  <si>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</si>
  <si>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</si>
  <si>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</si>
  <si>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</si>
  <si>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</si>
  <si>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</si>
  <si>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</si>
  <si>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</si>
  <si>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</si>
  <si>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</si>
  <si>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</si>
  <si>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</si>
  <si>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</si>
  <si>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</si>
  <si>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</si>
  <si>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</si>
  <si>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</si>
  <si>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</si>
  <si>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</si>
  <si>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</si>
  <si>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</si>
  <si>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</si>
  <si>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</si>
  <si>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</si>
  <si>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</si>
  <si>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</si>
  <si>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</si>
  <si>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</si>
  <si>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</si>
  <si>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</si>
  <si>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</si>
  <si>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</si>
  <si>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</si>
  <si>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</si>
  <si>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</si>
  <si>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</si>
  <si>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</si>
  <si>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</si>
  <si>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</si>
  <si>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</si>
  <si>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</si>
  <si>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</si>
  <si>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</si>
  <si>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</si>
  <si>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</si>
  <si>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</si>
  <si>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</si>
  <si>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</si>
  <si>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</si>
  <si>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</si>
  <si>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</si>
  <si>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</si>
  <si>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</si>
  <si>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</si>
  <si>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</si>
  <si>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</si>
  <si>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</si>
  <si>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</si>
  <si>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</si>
  <si>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</si>
  <si>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</si>
  <si>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</si>
  <si>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</si>
  <si>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</si>
  <si>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</si>
  <si>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</si>
  <si>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</si>
  <si>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</si>
  <si>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</si>
  <si>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</si>
  <si>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</si>
  <si>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</si>
  <si>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</si>
  <si>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</si>
  <si>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</si>
  <si>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</si>
  <si>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</si>
  <si>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</si>
  <si>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</si>
  <si>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</si>
  <si>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</si>
  <si>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</si>
  <si>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</si>
  <si>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</si>
  <si>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</si>
  <si>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</si>
  <si>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</si>
  <si>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</si>
  <si>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</si>
  <si>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</si>
  <si>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</si>
  <si>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</si>
  <si>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</si>
  <si>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</si>
  <si>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</si>
  <si>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</si>
  <si>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</si>
  <si>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</si>
  <si>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</si>
  <si>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</si>
  <si>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</si>
  <si>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</si>
  <si>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</si>
  <si>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</si>
  <si>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</si>
  <si>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</si>
  <si>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</si>
  <si>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</si>
  <si>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</si>
  <si>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</si>
  <si>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</si>
  <si>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</si>
  <si>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</si>
  <si>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</si>
  <si>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</si>
  <si>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</si>
  <si>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</si>
  <si>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</si>
  <si>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</si>
  <si>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</si>
  <si>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</si>
  <si>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</si>
  <si>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</si>
  <si>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</si>
  <si>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</si>
  <si>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</si>
  <si>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</si>
  <si>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</si>
  <si>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</si>
  <si>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</si>
  <si>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</si>
  <si>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</si>
  <si>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</si>
  <si>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</si>
  <si>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</si>
  <si>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</si>
  <si>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</si>
  <si>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</si>
  <si>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</si>
  <si>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</si>
  <si>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</si>
  <si>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</si>
  <si>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</si>
  <si>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</si>
  <si>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</si>
  <si>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</si>
  <si>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</si>
  <si>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</si>
  <si>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</si>
  <si>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</si>
  <si>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</si>
  <si>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</si>
  <si>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</si>
  <si>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</si>
  <si>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</si>
  <si>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</si>
  <si>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</si>
  <si>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</si>
  <si>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</si>
  <si>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</si>
  <si>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</si>
  <si>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</si>
  <si>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</si>
  <si>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</si>
  <si>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</si>
  <si>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</si>
  <si>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</si>
  <si>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</si>
  <si>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</si>
  <si>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</si>
  <si>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</si>
  <si>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</si>
  <si>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</si>
  <si>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</si>
  <si>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</si>
  <si>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</si>
  <si>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</si>
  <si>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</si>
  <si>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</si>
  <si>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</si>
  <si>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</si>
  <si>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</si>
  <si>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</si>
  <si>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</si>
  <si>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</si>
  <si>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</si>
  <si>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</si>
  <si>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</si>
  <si>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</si>
  <si>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</si>
  <si>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</si>
  <si>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</si>
  <si>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</si>
  <si>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</si>
  <si>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</si>
  <si>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</si>
  <si>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</si>
  <si>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</si>
  <si>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</si>
  <si>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</si>
  <si>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</si>
  <si>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</si>
  <si>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</si>
  <si>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</si>
  <si>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</si>
  <si>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</si>
  <si>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</si>
  <si>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</si>
  <si>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</si>
  <si>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</si>
  <si>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</si>
  <si>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</si>
  <si>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</si>
  <si>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</si>
  <si>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</si>
  <si>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</si>
  <si>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</si>
  <si>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</si>
  <si>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</si>
  <si>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</si>
  <si>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</si>
  <si>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</si>
  <si>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</si>
  <si>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</si>
  <si>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</si>
  <si>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</si>
  <si>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</si>
  <si>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</si>
  <si>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</si>
  <si>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</si>
  <si>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</si>
  <si>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</si>
  <si>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</si>
  <si>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</si>
  <si>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</si>
  <si>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</si>
  <si>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</si>
  <si>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</si>
  <si>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</si>
  <si>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</si>
  <si>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</si>
  <si>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</si>
  <si>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</si>
  <si>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</si>
  <si>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</si>
  <si>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</si>
  <si>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</si>
  <si>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</si>
  <si>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</si>
  <si>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</si>
  <si>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</si>
  <si>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</si>
  <si>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</si>
  <si>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</si>
  <si>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</si>
  <si>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</si>
  <si>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</si>
  <si>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</si>
  <si>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</si>
  <si>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</si>
  <si>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</si>
  <si>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</si>
  <si>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</si>
  <si>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</si>
  <si>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</si>
  <si>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</si>
  <si>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</si>
  <si>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</si>
  <si>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</si>
  <si>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</si>
  <si>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</si>
  <si>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</si>
  <si>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</si>
  <si>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</si>
  <si>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</si>
  <si>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</si>
  <si>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</si>
  <si>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</si>
  <si>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</si>
  <si>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</si>
  <si>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</si>
  <si>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</si>
  <si>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</si>
  <si>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</si>
  <si>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</si>
  <si>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</si>
  <si>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</si>
  <si>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</si>
  <si>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</si>
  <si>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</si>
  <si>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</si>
  <si>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</si>
  <si>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</si>
  <si>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</si>
  <si>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</si>
  <si>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</si>
  <si>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</si>
  <si>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</si>
  <si>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</si>
  <si>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</si>
  <si>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</si>
  <si>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</si>
  <si>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</si>
  <si>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</si>
  <si>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</si>
  <si>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</si>
  <si>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</si>
  <si>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</si>
  <si>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</si>
  <si>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</si>
  <si>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</si>
  <si>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</si>
  <si>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</si>
  <si>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</si>
  <si>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</si>
  <si>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</si>
  <si>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</si>
  <si>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</si>
  <si>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</si>
  <si>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</si>
  <si>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</si>
  <si>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</si>
  <si>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</si>
  <si>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</si>
  <si>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</si>
  <si>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</si>
  <si>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</si>
  <si>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</si>
  <si>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</si>
  <si>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</si>
  <si>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</si>
  <si>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</si>
  <si>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</si>
  <si>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</si>
  <si>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</si>
  <si>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</si>
  <si>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</si>
  <si>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</si>
  <si>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</si>
  <si>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</si>
  <si>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</si>
  <si>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</si>
  <si>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</si>
  <si>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</si>
  <si>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</si>
  <si>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</si>
  <si>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</si>
  <si>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</si>
  <si>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</si>
  <si>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</si>
  <si>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</si>
  <si>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</si>
  <si>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</si>
  <si>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</si>
  <si>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</si>
  <si>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</si>
  <si>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</si>
  <si>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</si>
  <si>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</si>
  <si>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</si>
  <si>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</si>
  <si>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</si>
  <si>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</si>
  <si>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</si>
  <si>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</si>
  <si>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</si>
  <si>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</si>
  <si>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</si>
  <si>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</si>
  <si>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</si>
  <si>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</si>
  <si>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</si>
  <si>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</si>
  <si>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</si>
  <si>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</si>
  <si>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</si>
  <si>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</si>
  <si>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</si>
  <si>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</si>
  <si>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</si>
  <si>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</si>
  <si>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</si>
  <si>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</si>
  <si>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</si>
  <si>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</si>
  <si>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</si>
  <si>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</si>
  <si>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</si>
  <si>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</si>
  <si>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</si>
  <si>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</si>
  <si>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</si>
  <si>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</si>
  <si>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</si>
  <si>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</si>
  <si>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</si>
  <si>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</si>
  <si>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</si>
  <si>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</si>
  <si>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</si>
  <si>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</si>
  <si>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</si>
  <si>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</si>
  <si>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</si>
  <si>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</si>
  <si>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</si>
  <si>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</si>
  <si>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</si>
  <si>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</si>
  <si>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</si>
  <si>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</si>
  <si>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</si>
  <si>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</si>
  <si>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</si>
  <si>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</si>
  <si>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</si>
  <si>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</si>
  <si>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</si>
  <si>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</si>
  <si>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</si>
  <si>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</si>
  <si>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</si>
  <si>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</si>
  <si>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</si>
  <si>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</si>
  <si>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</si>
  <si>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</si>
  <si>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</si>
  <si>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</si>
  <si>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</si>
  <si>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</si>
  <si>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</si>
  <si>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</si>
  <si>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</si>
  <si>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</si>
  <si>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</si>
  <si>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</si>
  <si>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</si>
  <si>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</si>
  <si>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</si>
  <si>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</si>
  <si>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</si>
  <si>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</si>
  <si>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</si>
  <si>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</si>
  <si>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</si>
  <si>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</si>
  <si>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</si>
  <si>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</si>
  <si>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</si>
  <si>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</si>
  <si>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</si>
  <si>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</si>
  <si>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</si>
  <si>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</si>
  <si>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</si>
  <si>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</si>
  <si>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</si>
  <si>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</si>
  <si>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</si>
  <si>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</si>
  <si>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</si>
  <si>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</si>
  <si>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</si>
  <si>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</si>
  <si>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</si>
  <si>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</si>
  <si>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</si>
  <si>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</si>
  <si>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</si>
  <si>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</si>
  <si>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</si>
  <si>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</si>
  <si>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</si>
  <si>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</si>
  <si>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</si>
  <si>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</si>
  <si>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</si>
  <si>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</si>
  <si>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</si>
  <si>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</si>
  <si>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</si>
  <si>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</si>
  <si>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</si>
  <si>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</si>
  <si>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</si>
  <si>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</si>
  <si>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</si>
  <si>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</si>
  <si>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</si>
  <si>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</si>
  <si>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</si>
  <si>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</si>
  <si>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</si>
  <si>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</si>
  <si>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</si>
  <si>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</si>
  <si>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</si>
  <si>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</si>
  <si>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</si>
  <si>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</si>
  <si>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</si>
  <si>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</si>
  <si>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</si>
  <si>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</si>
  <si>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</si>
  <si>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</si>
  <si>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</si>
  <si>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</si>
  <si>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</si>
  <si>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</si>
  <si>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</si>
  <si>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</si>
  <si>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</si>
  <si>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</si>
  <si>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</si>
  <si>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</si>
  <si>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</si>
  <si>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</si>
  <si>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</si>
  <si>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</si>
  <si>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</si>
  <si>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</si>
  <si>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</si>
  <si>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</si>
  <si>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</si>
  <si>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</si>
  <si>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</si>
  <si>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</si>
  <si>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</si>
  <si>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</si>
  <si>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</si>
  <si>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</si>
  <si>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</si>
  <si>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</si>
  <si>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</si>
  <si>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</si>
  <si>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</si>
  <si>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</si>
  <si>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</si>
  <si>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</si>
  <si>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</si>
  <si>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</si>
  <si>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</si>
  <si>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</si>
  <si>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</si>
  <si>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</si>
  <si>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</si>
  <si>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</si>
  <si>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</si>
  <si>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</si>
  <si>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</si>
  <si>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</si>
  <si>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</si>
  <si>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</si>
  <si>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</si>
  <si>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</si>
  <si>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</si>
  <si>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</si>
  <si>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</si>
  <si>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</si>
  <si>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</si>
  <si>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</si>
  <si>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</si>
  <si>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</si>
  <si>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</si>
  <si>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</si>
  <si>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</si>
  <si>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</si>
  <si>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</si>
  <si>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</si>
  <si>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</si>
  <si>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</si>
  <si>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</si>
  <si>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</si>
  <si>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</si>
  <si>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</si>
  <si>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</si>
  <si>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</si>
  <si>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</si>
  <si>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</si>
  <si>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</si>
  <si>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</si>
  <si>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</si>
  <si>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</si>
  <si>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</si>
  <si>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</si>
  <si>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</si>
  <si>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</si>
  <si>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</si>
  <si>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</si>
  <si>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</si>
  <si>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</si>
  <si>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</si>
  <si>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</si>
  <si>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</si>
  <si>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</si>
  <si>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</si>
  <si>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</si>
  <si>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</si>
  <si>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</si>
  <si>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</si>
  <si>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</si>
  <si>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</si>
  <si>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</si>
  <si>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</si>
  <si>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</si>
  <si>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</si>
  <si>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</si>
  <si>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</si>
  <si>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</si>
  <si>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</si>
  <si>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</si>
  <si>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</si>
  <si>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</si>
  <si>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</si>
  <si>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</si>
  <si>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</si>
  <si>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</si>
  <si>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</si>
  <si>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</si>
  <si>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</si>
  <si>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</si>
  <si>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</si>
  <si>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</si>
  <si>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</si>
  <si>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</si>
  <si>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</si>
  <si>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</si>
  <si>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</si>
  <si>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</si>
  <si>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</si>
  <si>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</si>
  <si>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</si>
  <si>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</si>
  <si>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</si>
  <si>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</si>
  <si>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</si>
  <si>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</si>
  <si>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</si>
  <si>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</si>
  <si>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</si>
  <si>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</si>
  <si>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</si>
  <si>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</si>
  <si>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</si>
  <si>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</si>
  <si>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</si>
  <si>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</si>
  <si>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</si>
  <si>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</si>
  <si>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</si>
  <si>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</si>
  <si>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</si>
  <si>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</si>
  <si>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</si>
  <si>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</si>
  <si>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</si>
  <si>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</si>
  <si>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</si>
  <si>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</si>
  <si>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</si>
  <si>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</si>
  <si>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</si>
  <si>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</si>
  <si>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</si>
  <si>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</si>
  <si>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</si>
  <si>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</si>
  <si>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</si>
  <si>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</si>
  <si>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</si>
  <si>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</si>
  <si>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</si>
  <si>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</si>
  <si>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</si>
  <si>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</si>
  <si>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</si>
  <si>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</si>
  <si>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</si>
  <si>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</si>
  <si>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</si>
  <si>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</si>
  <si>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</si>
  <si>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</si>
  <si>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</si>
  <si>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</si>
  <si>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</si>
  <si>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</si>
  <si>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</si>
  <si>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</si>
  <si>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</si>
  <si>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</si>
  <si>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</si>
  <si>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</si>
  <si>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</si>
  <si>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</si>
  <si>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</si>
  <si>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</si>
  <si>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</si>
  <si>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</si>
  <si>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</si>
  <si>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</si>
  <si>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</si>
  <si>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</si>
  <si>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</si>
  <si>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</si>
  <si>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</si>
  <si>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</si>
  <si>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</si>
  <si>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</si>
  <si>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</si>
  <si>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</si>
  <si>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</si>
  <si>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</si>
  <si>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</si>
  <si>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</si>
  <si>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</si>
  <si>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</si>
  <si>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</si>
  <si>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</si>
  <si>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</si>
  <si>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</si>
  <si>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</si>
  <si>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</si>
  <si>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</si>
  <si>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</si>
  <si>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</si>
  <si>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</si>
  <si>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</si>
  <si>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</si>
  <si>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</si>
  <si>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</si>
  <si>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</si>
  <si>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</si>
  <si>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</si>
  <si>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</si>
  <si>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</si>
  <si>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</si>
  <si>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</si>
  <si>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</si>
  <si>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</si>
  <si>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</si>
  <si>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</si>
  <si>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</si>
  <si>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</si>
  <si>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</si>
  <si>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</si>
  <si>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</si>
  <si>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</si>
  <si>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</si>
  <si>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</si>
  <si>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</si>
  <si>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</si>
  <si>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</si>
  <si>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</si>
  <si>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</si>
  <si>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</si>
  <si>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</si>
  <si>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</si>
  <si>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</si>
  <si>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</si>
  <si>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</si>
  <si>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</si>
  <si>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</si>
  <si>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</si>
  <si>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</si>
  <si>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</si>
  <si>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</si>
  <si>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</si>
  <si>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</si>
  <si>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</si>
  <si>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</si>
  <si>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</si>
  <si>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</si>
  <si>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</si>
  <si>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</si>
  <si>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</si>
  <si>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</si>
  <si>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</si>
  <si>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</si>
  <si>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</si>
  <si>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</si>
  <si>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</si>
  <si>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</si>
  <si>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</si>
  <si>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</si>
  <si>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</si>
  <si>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</si>
  <si>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</si>
  <si>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</si>
  <si>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</si>
  <si>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</si>
  <si>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</si>
  <si>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</si>
  <si>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</si>
  <si>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</si>
  <si>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</si>
  <si>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</si>
  <si>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</si>
  <si>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</si>
  <si>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</si>
  <si>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</si>
  <si>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</si>
  <si>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</si>
  <si>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</si>
  <si>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</si>
  <si>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</si>
  <si>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</si>
  <si>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</si>
  <si>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</si>
  <si>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</si>
  <si>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</si>
  <si>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</si>
  <si>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</si>
  <si>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</si>
  <si>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</si>
  <si>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</si>
  <si>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</si>
  <si>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</si>
  <si>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</si>
  <si>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</si>
  <si>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</si>
  <si>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</si>
  <si>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</si>
  <si>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</si>
  <si>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</si>
  <si>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</si>
  <si>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</si>
  <si>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</si>
  <si>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</si>
  <si>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</si>
  <si>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</si>
  <si>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</si>
  <si>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</si>
  <si>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</si>
  <si>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</si>
  <si>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</si>
  <si>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</si>
  <si>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</si>
  <si>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</si>
  <si>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</si>
  <si>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</si>
  <si>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</si>
  <si>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</si>
  <si>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</si>
  <si>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</si>
  <si>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</si>
  <si>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</si>
  <si>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</si>
  <si>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</si>
  <si>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</si>
  <si>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</si>
  <si>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</si>
  <si>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</si>
  <si>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</si>
  <si>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</si>
  <si>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</si>
  <si>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</si>
  <si>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</si>
  <si>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</si>
  <si>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</si>
  <si>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</si>
  <si>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</si>
  <si>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</si>
  <si>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</si>
  <si>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</si>
  <si>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</si>
  <si>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</si>
  <si>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</si>
  <si>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</si>
  <si>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</si>
  <si>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</si>
  <si>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</si>
  <si>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</si>
  <si>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</si>
  <si>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</si>
  <si>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</si>
  <si>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</si>
  <si>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</si>
  <si>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</si>
  <si>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</si>
  <si>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</si>
  <si>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</si>
  <si>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</si>
  <si>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</si>
  <si>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</si>
  <si>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</si>
  <si>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</si>
  <si>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</si>
  <si>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</si>
  <si>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</si>
  <si>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</si>
  <si>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</si>
  <si>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</si>
  <si>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</si>
  <si>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</si>
  <si>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</si>
  <si>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</si>
  <si>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</si>
  <si>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</si>
  <si>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</si>
  <si>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</si>
  <si>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</si>
  <si>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</si>
  <si>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</si>
  <si>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</si>
  <si>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</si>
  <si>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</si>
  <si>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</si>
  <si>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</si>
  <si>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</si>
  <si>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</si>
  <si>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</si>
  <si>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</si>
  <si>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</si>
  <si>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</si>
  <si>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</si>
  <si>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</si>
  <si>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</si>
  <si>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</si>
  <si>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</si>
  <si>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</si>
  <si>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</si>
  <si>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</si>
  <si>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</si>
  <si>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</si>
  <si>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</si>
  <si>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</si>
  <si>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</si>
  <si>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</si>
  <si>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</si>
  <si>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</si>
  <si>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</si>
  <si>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</si>
  <si>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</si>
  <si>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</si>
  <si>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</si>
  <si>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</si>
  <si>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</si>
  <si>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</si>
  <si>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</si>
  <si>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</si>
  <si>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</si>
  <si>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</si>
  <si>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</si>
  <si>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</si>
  <si>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</si>
  <si>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</si>
  <si>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</si>
  <si>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</si>
  <si>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</si>
  <si>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</si>
  <si>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</si>
  <si>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</si>
  <si>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</si>
  <si>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</si>
  <si>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</si>
  <si>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</si>
  <si>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</si>
  <si>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</si>
  <si>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</si>
  <si>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</si>
  <si>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</si>
  <si>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</si>
  <si>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</si>
  <si>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</si>
  <si>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</si>
  <si>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</si>
  <si>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</si>
  <si>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</si>
  <si>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</si>
  <si>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</si>
  <si>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</si>
  <si>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</si>
  <si>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</si>
  <si>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</si>
  <si>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</si>
  <si>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</si>
  <si>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</si>
  <si>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</si>
  <si>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</si>
  <si>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</si>
  <si>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</si>
  <si>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</si>
  <si>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</si>
  <si>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</si>
  <si>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</si>
  <si>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</si>
  <si>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</si>
  <si>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</si>
  <si>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</si>
  <si>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</si>
  <si>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</si>
  <si>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</si>
  <si>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</si>
  <si>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</si>
  <si>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</si>
  <si>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</si>
  <si>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</si>
  <si>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</si>
  <si>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</si>
  <si>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</si>
  <si>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</si>
  <si>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</si>
  <si>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</si>
  <si>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</si>
  <si>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</si>
  <si>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</si>
  <si>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</si>
  <si>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</si>
  <si>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</si>
  <si>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</si>
  <si>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</si>
  <si>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</si>
  <si>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</si>
  <si>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</si>
  <si>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</si>
  <si>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</si>
  <si>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</si>
  <si>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</si>
  <si>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</si>
  <si>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</si>
  <si>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</si>
  <si>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</si>
  <si>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</si>
  <si>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</si>
  <si>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</si>
  <si>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</si>
  <si>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</si>
  <si>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</si>
  <si>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</si>
  <si>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</si>
  <si>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</si>
  <si>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</si>
  <si>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</si>
  <si>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</si>
  <si>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</si>
  <si>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</si>
  <si>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</si>
  <si>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</si>
  <si>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</si>
  <si>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</si>
  <si>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</si>
  <si>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</si>
  <si>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</si>
  <si>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</si>
  <si>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</si>
  <si>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</si>
  <si>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</si>
  <si>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</si>
  <si>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</si>
  <si>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</si>
  <si>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</si>
  <si>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</si>
  <si>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</si>
  <si>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</si>
  <si>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</si>
  <si>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</si>
  <si>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</si>
  <si>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</si>
  <si>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</si>
  <si>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</si>
  <si>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</si>
  <si>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</si>
  <si>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</si>
  <si>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</si>
  <si>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</si>
  <si>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</si>
  <si>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</si>
  <si>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</si>
  <si>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</si>
  <si>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</si>
  <si>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</si>
  <si>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</si>
  <si>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</si>
  <si>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</si>
  <si>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</si>
  <si>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</si>
  <si>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</si>
  <si>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</si>
  <si>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</si>
  <si>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</si>
  <si>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</si>
  <si>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</si>
  <si>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</si>
  <si>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</si>
  <si>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</si>
  <si>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</si>
  <si>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</si>
  <si>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</si>
  <si>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</si>
  <si>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</si>
  <si>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</si>
  <si>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</si>
  <si>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</si>
  <si>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</si>
  <si>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</si>
  <si>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</si>
  <si>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</si>
  <si>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</si>
  <si>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</si>
  <si>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</si>
  <si>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</si>
  <si>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</si>
  <si>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</si>
  <si>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</si>
  <si>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</si>
  <si>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</si>
  <si>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</si>
  <si>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</si>
  <si>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</si>
  <si>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</si>
  <si>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</si>
  <si>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</si>
  <si>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</si>
  <si>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</si>
  <si>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</si>
  <si>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</si>
  <si>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</si>
  <si>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</si>
  <si>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</si>
  <si>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</si>
  <si>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</si>
  <si>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</si>
  <si>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</si>
  <si>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</si>
  <si>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</si>
  <si>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</si>
  <si>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</si>
  <si>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</si>
  <si>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</si>
  <si>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</si>
  <si>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</si>
  <si>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</si>
  <si>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</si>
  <si>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</si>
  <si>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</si>
  <si>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</si>
  <si>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</si>
  <si>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</si>
  <si>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</si>
  <si>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</si>
  <si>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</si>
  <si>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</si>
  <si>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</si>
  <si>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</si>
  <si>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</si>
  <si>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</si>
  <si>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</si>
  <si>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</si>
  <si>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</si>
  <si>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</si>
  <si>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</si>
  <si>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</si>
  <si>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</si>
  <si>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</si>
  <si>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</si>
  <si>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</si>
  <si>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</si>
  <si>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</si>
  <si>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</si>
  <si>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</si>
  <si>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</si>
  <si>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</si>
  <si>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</si>
  <si>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</si>
  <si>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</si>
  <si>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</si>
  <si>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</si>
  <si>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</si>
  <si>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</si>
  <si>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</si>
  <si>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</si>
  <si>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</si>
  <si>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</si>
  <si>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</si>
  <si>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</si>
  <si>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</si>
  <si>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</si>
  <si>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</si>
  <si>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</si>
  <si>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</si>
  <si>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</si>
  <si>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</si>
  <si>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</si>
  <si>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</si>
  <si>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</si>
  <si>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</si>
  <si>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</si>
  <si>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</si>
  <si>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</si>
  <si>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</si>
  <si>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</si>
  <si>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</si>
  <si>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</si>
  <si>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</si>
  <si>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</si>
  <si>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</si>
  <si>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</si>
  <si>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</si>
  <si>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</si>
  <si>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</si>
  <si>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</si>
  <si>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</si>
  <si>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</si>
  <si>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</si>
  <si>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</si>
  <si>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</si>
  <si>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</si>
  <si>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</si>
  <si>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</si>
  <si>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</si>
  <si>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</si>
  <si>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</si>
  <si>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</si>
  <si>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</si>
  <si>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</si>
  <si>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</si>
  <si>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</si>
  <si>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</si>
  <si>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</si>
  <si>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</si>
  <si>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</si>
  <si>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</si>
  <si>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</si>
  <si>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</si>
  <si>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</si>
  <si>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</si>
  <si>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</si>
  <si>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</si>
  <si>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</si>
  <si>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</si>
  <si>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</si>
  <si>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</si>
  <si>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</si>
  <si>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</si>
  <si>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</si>
  <si>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</si>
  <si>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</si>
  <si>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</si>
  <si>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</si>
  <si>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</si>
  <si>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</si>
  <si>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</si>
  <si>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</si>
  <si>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</si>
  <si>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</si>
  <si>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</si>
  <si>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</si>
  <si>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</si>
  <si>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</si>
  <si>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</si>
  <si>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</si>
  <si>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</si>
  <si>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</si>
  <si>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</si>
  <si>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</si>
  <si>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</si>
  <si>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</si>
  <si>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</si>
  <si>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</si>
  <si>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</si>
  <si>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</si>
  <si>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</si>
  <si>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</si>
  <si>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</si>
  <si>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</si>
  <si>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</si>
  <si>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</si>
  <si>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</si>
  <si>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</si>
  <si>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</si>
  <si>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</si>
  <si>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</si>
  <si>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</si>
  <si>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</si>
  <si>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</si>
  <si>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</si>
  <si>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</si>
  <si>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</si>
  <si>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</si>
  <si>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</si>
  <si>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</si>
  <si>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</si>
  <si>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</si>
  <si>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</si>
  <si>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</si>
  <si>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</si>
  <si>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</si>
  <si>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</si>
  <si>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</si>
  <si>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</si>
  <si>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</si>
  <si>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</si>
  <si>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</si>
  <si>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</si>
  <si>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</si>
  <si>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</si>
  <si>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</si>
  <si>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</si>
  <si>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</si>
  <si>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</si>
  <si>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</si>
  <si>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</si>
  <si>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</si>
  <si>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</si>
  <si>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</si>
  <si>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</si>
  <si>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</si>
  <si>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</si>
  <si>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</si>
  <si>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</si>
  <si>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</si>
  <si>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</si>
  <si>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</si>
  <si>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</si>
  <si>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</si>
  <si>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</si>
  <si>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</si>
  <si>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</si>
  <si>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</si>
  <si>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</si>
  <si>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</si>
  <si>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</si>
  <si>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</si>
  <si>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</si>
  <si>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</si>
  <si>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</si>
  <si>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</si>
  <si>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</si>
  <si>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</si>
  <si>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</si>
  <si>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</si>
  <si>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</si>
  <si>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</si>
  <si>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</si>
  <si>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</si>
  <si>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</si>
  <si>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</si>
  <si>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</si>
  <si>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</si>
  <si>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</si>
  <si>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</si>
  <si>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</si>
  <si>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</si>
  <si>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</si>
  <si>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</si>
  <si>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</si>
  <si>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</si>
  <si>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</si>
  <si>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</si>
  <si>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</si>
  <si>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</si>
  <si>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</si>
  <si>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</si>
  <si>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</si>
  <si>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</si>
  <si>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</si>
  <si>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</si>
  <si>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</si>
  <si>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</si>
  <si>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</si>
  <si>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</si>
  <si>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</si>
  <si>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</si>
  <si>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</si>
  <si>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</si>
  <si>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</si>
  <si>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</si>
  <si>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</si>
  <si>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</si>
  <si>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</si>
  <si>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</si>
  <si>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</si>
  <si>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</si>
  <si>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</si>
  <si>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</si>
  <si>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</si>
  <si>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</si>
  <si>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</si>
  <si>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</si>
  <si>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</si>
  <si>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</si>
  <si>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</si>
  <si>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</si>
  <si>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</si>
  <si>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</si>
  <si>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</si>
  <si>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</si>
  <si>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</si>
  <si>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</si>
  <si>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</si>
  <si>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</si>
  <si>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</si>
  <si>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</si>
  <si>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</si>
  <si>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</si>
  <si>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</si>
  <si>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</si>
  <si>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</si>
  <si>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</si>
  <si>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</si>
  <si>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</si>
  <si>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</si>
  <si>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</si>
  <si>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</si>
  <si>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</si>
  <si>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</si>
  <si>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</si>
  <si>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</si>
  <si>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</si>
  <si>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</si>
  <si>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</si>
  <si>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</si>
  <si>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</si>
  <si>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</si>
  <si>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</si>
  <si>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</si>
  <si>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</si>
  <si>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</si>
  <si>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</si>
  <si>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</si>
  <si>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</si>
  <si>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</si>
  <si>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</si>
  <si>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</si>
  <si>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</si>
  <si>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</si>
  <si>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</si>
  <si>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</si>
  <si>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</si>
  <si>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</si>
  <si>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</si>
  <si>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</si>
  <si>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</si>
  <si>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</si>
  <si>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</si>
  <si>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</si>
  <si>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</si>
  <si>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</si>
  <si>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</si>
  <si>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</si>
  <si>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</si>
  <si>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</si>
  <si>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</si>
  <si>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</si>
  <si>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</si>
  <si>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</si>
  <si>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</si>
  <si>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</si>
  <si>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</si>
  <si>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</si>
  <si>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</si>
  <si>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</si>
  <si>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</si>
  <si>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</si>
  <si>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</si>
  <si>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</si>
  <si>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</si>
  <si>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</si>
  <si>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</si>
  <si>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</si>
  <si>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</si>
  <si>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</si>
  <si>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</si>
  <si>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</si>
  <si>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</si>
  <si>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</si>
  <si>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</si>
  <si>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</si>
  <si>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</si>
  <si>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</si>
  <si>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</si>
  <si>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</si>
  <si>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</si>
  <si>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</si>
  <si>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</si>
  <si>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</si>
  <si>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</si>
  <si>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</si>
  <si>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</si>
  <si>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</si>
  <si>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</si>
  <si>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</si>
  <si>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</si>
  <si>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</si>
  <si>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</si>
  <si>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</si>
  <si>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</si>
  <si>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</si>
  <si>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</si>
  <si>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</si>
  <si>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</si>
  <si>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</si>
  <si>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</si>
  <si>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</si>
  <si>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</si>
  <si>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</si>
  <si>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</si>
  <si>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</si>
  <si>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</si>
  <si>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</si>
  <si>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</si>
  <si>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</si>
  <si>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</si>
  <si>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</si>
  <si>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</si>
  <si>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</si>
  <si>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</si>
  <si>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</si>
  <si>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</si>
  <si>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</si>
  <si>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</si>
  <si>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</si>
  <si>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</si>
  <si>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</si>
  <si>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</si>
  <si>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</si>
  <si>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</si>
  <si>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</si>
  <si>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</si>
  <si>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</si>
  <si>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</si>
  <si>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</si>
  <si>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</si>
  <si>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</si>
  <si>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</si>
  <si>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</si>
  <si>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</si>
  <si>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</si>
  <si>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</si>
  <si>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</si>
  <si>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</si>
  <si>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</si>
  <si>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</si>
  <si>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</si>
  <si>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</si>
  <si>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</si>
  <si>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</si>
  <si>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</si>
  <si>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</si>
  <si>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</si>
  <si>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</si>
  <si>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</si>
  <si>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</si>
  <si>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</si>
  <si>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</si>
  <si>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</si>
  <si>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</si>
  <si>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</si>
  <si>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</si>
  <si>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</si>
  <si>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</si>
  <si>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</si>
  <si>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</si>
  <si>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</si>
  <si>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</si>
  <si>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</si>
  <si>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</si>
  <si>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</si>
  <si>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</si>
  <si>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</si>
  <si>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</si>
  <si>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</si>
  <si>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</si>
  <si>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</si>
  <si>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</si>
  <si>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</si>
  <si>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</si>
  <si>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</si>
  <si>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</si>
  <si>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</si>
  <si>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</si>
  <si>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</si>
  <si>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</si>
  <si>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</si>
  <si>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</si>
  <si>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</si>
  <si>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</si>
  <si>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</si>
  <si>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</si>
  <si>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</si>
  <si>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</si>
  <si>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</si>
  <si>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</si>
  <si>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</si>
  <si>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</si>
  <si>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</si>
  <si>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</si>
  <si>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</si>
  <si>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</si>
  <si>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</si>
  <si>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</si>
  <si>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</si>
  <si>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</si>
  <si>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</si>
  <si>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</si>
  <si>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</si>
  <si>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</si>
  <si>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</si>
  <si>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</si>
  <si>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</si>
  <si>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</si>
  <si>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</si>
  <si>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</si>
  <si>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</si>
  <si>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</si>
  <si>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</si>
  <si>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</si>
  <si>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</si>
  <si>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</si>
  <si>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</si>
  <si>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</si>
  <si>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</si>
  <si>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</si>
  <si>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</si>
  <si>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</si>
  <si>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</si>
  <si>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</si>
  <si>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</si>
  <si>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</si>
  <si>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</si>
  <si>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</si>
  <si>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</si>
  <si>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</si>
  <si>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</si>
  <si>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</si>
  <si>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</si>
  <si>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</si>
  <si>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</si>
  <si>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</si>
  <si>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</si>
  <si>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</si>
  <si>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</si>
  <si>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</si>
  <si>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</si>
  <si>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</si>
  <si>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</si>
  <si>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</si>
  <si>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</si>
  <si>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</si>
  <si>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</si>
  <si>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</si>
  <si>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</si>
  <si>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</si>
  <si>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</si>
  <si>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</si>
  <si>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</si>
  <si>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</si>
  <si>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</si>
  <si>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</si>
  <si>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</si>
  <si>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</si>
  <si>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</si>
  <si>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</si>
  <si>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</si>
  <si>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</si>
  <si>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</si>
  <si>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</si>
  <si>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</si>
  <si>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</si>
  <si>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</si>
  <si>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</si>
  <si>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</si>
  <si>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</si>
  <si>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</si>
  <si>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</si>
  <si>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</si>
  <si>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</si>
  <si>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</si>
  <si>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</si>
  <si>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</si>
  <si>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</si>
  <si>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</si>
  <si>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</si>
  <si>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</si>
  <si>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</si>
  <si>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</si>
  <si>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</si>
  <si>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</si>
  <si>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</si>
  <si>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</si>
  <si>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</si>
  <si>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</si>
  <si>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</si>
  <si>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</si>
  <si>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</si>
  <si>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</si>
  <si>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</si>
  <si>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</si>
  <si>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</si>
  <si>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</si>
  <si>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</si>
  <si>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</si>
  <si>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</si>
  <si>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</si>
  <si>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</si>
  <si>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</si>
  <si>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</si>
  <si>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</si>
  <si>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</si>
  <si>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</si>
  <si>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</si>
  <si>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</si>
  <si>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</si>
  <si>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</si>
  <si>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</si>
  <si>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</si>
  <si>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</si>
  <si>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</si>
  <si>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</si>
  <si>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</si>
  <si>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</si>
  <si>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</si>
  <si>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</si>
  <si>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</si>
  <si>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</si>
  <si>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</si>
  <si>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</si>
  <si>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</si>
  <si>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</si>
  <si>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</si>
  <si>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</si>
  <si>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</si>
  <si>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</si>
  <si>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</si>
  <si>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</si>
  <si>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</si>
  <si>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</si>
  <si>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</si>
  <si>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</si>
  <si>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</si>
  <si>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</si>
  <si>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</si>
  <si>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</si>
  <si>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</si>
  <si>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</si>
  <si>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</si>
  <si>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</si>
  <si>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</si>
  <si>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</si>
  <si>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</si>
  <si>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</si>
  <si>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</si>
  <si>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</si>
  <si>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</si>
  <si>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</si>
  <si>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</si>
  <si>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</si>
  <si>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</si>
  <si>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</si>
  <si>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</si>
  <si>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</si>
  <si>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</si>
  <si>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</si>
  <si>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</si>
  <si>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</si>
  <si>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</si>
  <si>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</si>
  <si>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</si>
  <si>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</si>
  <si>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</si>
  <si>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</si>
  <si>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</si>
  <si>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</si>
  <si>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</si>
  <si>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</si>
  <si>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</si>
  <si>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</si>
  <si>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</si>
  <si>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</si>
  <si>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</si>
  <si>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</si>
  <si>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</si>
  <si>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</si>
  <si>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</si>
  <si>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</si>
  <si>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</si>
  <si>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</si>
  <si>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</si>
  <si>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</si>
  <si>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</si>
  <si>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</si>
  <si>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</si>
  <si>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</si>
  <si>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</si>
  <si>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</si>
  <si>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</si>
  <si>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</si>
  <si>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</si>
  <si>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</si>
  <si>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</si>
  <si>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</si>
  <si>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</si>
  <si>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</si>
  <si>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</si>
  <si>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</si>
  <si>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</si>
  <si>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</si>
  <si>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</si>
  <si>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</si>
  <si>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</si>
  <si>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</si>
  <si>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</si>
  <si>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</si>
  <si>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</si>
  <si>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</si>
  <si>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</si>
  <si>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</si>
  <si>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</si>
  <si>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</si>
  <si>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</si>
  <si>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</si>
  <si>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</si>
  <si>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</si>
  <si>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</si>
  <si>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</si>
  <si>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</si>
  <si>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</si>
  <si>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</si>
  <si>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</si>
  <si>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</si>
  <si>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</si>
  <si>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</si>
  <si>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</si>
  <si>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</si>
  <si>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</si>
  <si>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</si>
  <si>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</si>
  <si>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</si>
  <si>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</si>
  <si>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</si>
  <si>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</si>
  <si>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</si>
  <si>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</si>
  <si>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</si>
  <si>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</si>
  <si>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</si>
  <si>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</si>
  <si>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</si>
  <si>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</si>
  <si>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</si>
  <si>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</si>
  <si>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</si>
  <si>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</si>
  <si>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</si>
  <si>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</si>
  <si>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</si>
  <si>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</si>
  <si>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</si>
  <si>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</si>
  <si>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</si>
  <si>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</si>
  <si>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</si>
  <si>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</si>
  <si>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</si>
  <si>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</si>
  <si>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</si>
  <si>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</si>
  <si>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</si>
  <si>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</si>
  <si>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</si>
  <si>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</si>
  <si>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</si>
  <si>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</si>
  <si>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</si>
  <si>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</si>
  <si>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</si>
  <si>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</si>
  <si>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</si>
  <si>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</si>
  <si>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</si>
  <si>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</si>
  <si>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</si>
  <si>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</si>
  <si>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</si>
  <si>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</si>
  <si>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</si>
  <si>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</si>
  <si>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</si>
  <si>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</si>
  <si>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</si>
  <si>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</si>
  <si>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</si>
  <si>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</si>
  <si>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</si>
  <si>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</si>
  <si>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</si>
  <si>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</si>
  <si>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</si>
  <si>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</si>
  <si>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</si>
  <si>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</si>
  <si>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</si>
  <si>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</si>
  <si>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</si>
  <si>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</si>
  <si>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</si>
  <si>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</si>
  <si>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</si>
  <si>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</si>
  <si>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</si>
  <si>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</si>
  <si>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</si>
  <si>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</si>
  <si>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</si>
  <si>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</si>
  <si>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</si>
  <si>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</si>
  <si>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</si>
  <si>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</si>
  <si>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</si>
  <si>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</si>
  <si>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</si>
  <si>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</si>
  <si>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</si>
  <si>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</si>
  <si>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</si>
  <si>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</si>
  <si>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</si>
  <si>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</si>
  <si>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</si>
  <si>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</si>
  <si>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</si>
  <si>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</si>
  <si>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</si>
  <si>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</si>
  <si>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</si>
  <si>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</si>
  <si>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</si>
  <si>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</si>
  <si>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</si>
  <si>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</si>
  <si>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</si>
  <si>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</si>
  <si>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</si>
  <si>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</si>
  <si>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</si>
  <si>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</si>
  <si>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</si>
  <si>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</si>
  <si>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</si>
  <si>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</si>
  <si>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</si>
  <si>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</si>
  <si>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</si>
  <si>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</si>
  <si>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</si>
  <si>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</si>
  <si>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</si>
  <si>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</si>
  <si>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</si>
  <si>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</si>
  <si>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</si>
  <si>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</si>
  <si>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</si>
  <si>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</si>
  <si>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</si>
  <si>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</si>
  <si>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</si>
  <si>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</si>
  <si>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</si>
  <si>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</si>
  <si>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</si>
  <si>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</si>
  <si>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</si>
  <si>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</si>
  <si>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</si>
  <si>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</si>
  <si>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</si>
  <si>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</si>
  <si>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</si>
  <si>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</si>
  <si>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</si>
  <si>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</si>
  <si>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</si>
  <si>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</si>
  <si>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</si>
  <si>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</si>
  <si>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</si>
  <si>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</si>
  <si>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</si>
  <si>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</si>
  <si>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</si>
  <si>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</si>
  <si>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</si>
  <si>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</si>
  <si>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</si>
  <si>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</si>
  <si>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</si>
  <si>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</si>
  <si>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</si>
  <si>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</si>
  <si>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</si>
  <si>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</si>
  <si>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</si>
  <si>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</si>
  <si>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</si>
  <si>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</si>
  <si>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</si>
  <si>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</si>
  <si>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</si>
  <si>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</si>
  <si>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</si>
  <si>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</si>
  <si>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</si>
  <si>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</si>
  <si>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</si>
  <si>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</si>
  <si>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</si>
  <si>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</si>
  <si>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</si>
  <si>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</si>
  <si>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</si>
  <si>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</si>
  <si>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</si>
  <si>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</si>
  <si>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</si>
  <si>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</si>
  <si>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</si>
  <si>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</si>
  <si>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</si>
  <si>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</si>
  <si>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</si>
  <si>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</si>
  <si>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</si>
  <si>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</si>
  <si>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</si>
  <si>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</si>
  <si>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</si>
  <si>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</si>
  <si>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</si>
  <si>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</si>
  <si>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</si>
  <si>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</si>
  <si>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</si>
  <si>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</si>
  <si>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</si>
  <si>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</si>
  <si>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</si>
  <si>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</si>
  <si>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</si>
  <si>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</si>
  <si>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</si>
  <si>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</si>
  <si>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</si>
  <si>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</si>
  <si>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</si>
  <si>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</si>
  <si>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</si>
  <si>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</si>
  <si>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</si>
  <si>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</si>
  <si>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</si>
  <si>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</si>
  <si>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</si>
  <si>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</si>
  <si>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</si>
  <si>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</si>
  <si>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</si>
  <si>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</si>
  <si>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</si>
  <si>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</si>
  <si>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</si>
  <si>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</si>
  <si>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</si>
  <si>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</si>
  <si>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</si>
  <si>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</si>
  <si>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</si>
  <si>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</si>
  <si>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</si>
  <si>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</si>
  <si>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</si>
  <si>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</si>
  <si>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</si>
  <si>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</si>
  <si>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</si>
  <si>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</si>
  <si>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</si>
  <si>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</si>
  <si>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</si>
  <si>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</si>
  <si>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</si>
  <si>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</si>
  <si>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</si>
  <si>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</si>
  <si>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</si>
  <si>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</si>
  <si>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</si>
  <si>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</si>
  <si>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</si>
  <si>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</si>
  <si>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</si>
  <si>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</si>
  <si>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</si>
  <si>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</si>
  <si>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</si>
  <si>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</si>
  <si>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</si>
  <si>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</si>
  <si>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</si>
  <si>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</si>
  <si>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</si>
  <si>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</si>
  <si>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</si>
  <si>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</si>
  <si>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</si>
  <si>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</si>
  <si>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</si>
  <si>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</si>
  <si>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</si>
  <si>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</si>
  <si>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</si>
  <si>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</si>
  <si>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</si>
  <si>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</si>
  <si>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</si>
  <si>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</si>
  <si>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</si>
  <si>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</si>
  <si>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</si>
  <si>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</si>
  <si>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</si>
  <si>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</si>
  <si>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</si>
  <si>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</si>
  <si>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</si>
  <si>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</si>
  <si>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</si>
  <si>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</si>
  <si>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</si>
  <si>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</si>
  <si>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</si>
  <si>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</si>
  <si>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</si>
  <si>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</si>
  <si>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</si>
  <si>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</si>
  <si>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</si>
  <si>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</si>
  <si>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</si>
  <si>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</si>
  <si>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</si>
  <si>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</si>
  <si>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</si>
  <si>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</si>
  <si>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</si>
  <si>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</si>
  <si>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</si>
  <si>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</si>
  <si>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</si>
  <si>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</si>
  <si>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</si>
  <si>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</si>
  <si>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</si>
  <si>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</si>
  <si>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</si>
  <si>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</si>
  <si>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</si>
  <si>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</si>
  <si>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</si>
  <si>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</si>
  <si>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</si>
  <si>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</si>
  <si>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</si>
  <si>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</si>
  <si>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</si>
  <si>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</si>
  <si>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</si>
  <si>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</si>
  <si>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</si>
  <si>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</si>
  <si>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</si>
  <si>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</si>
  <si>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</si>
  <si>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</si>
  <si>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</si>
  <si>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</si>
  <si>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</si>
  <si>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</si>
  <si>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</si>
  <si>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</si>
  <si>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</si>
  <si>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</si>
  <si>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</si>
  <si>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</si>
  <si>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</si>
  <si>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</si>
  <si>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</si>
  <si>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</si>
  <si>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</si>
  <si>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</si>
  <si>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</si>
  <si>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</si>
  <si>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</si>
  <si>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</si>
  <si>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</si>
  <si>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</si>
  <si>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</si>
  <si>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</si>
  <si>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</si>
  <si>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</si>
  <si>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</si>
  <si>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</si>
  <si>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</si>
  <si>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</si>
  <si>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</si>
  <si>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</si>
  <si>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</si>
  <si>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</si>
  <si>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</si>
  <si>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</si>
  <si>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</si>
  <si>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</si>
  <si>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</si>
  <si>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</si>
  <si>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</si>
  <si>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</si>
  <si>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</si>
  <si>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</si>
  <si>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</si>
  <si>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</si>
  <si>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</si>
  <si>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</si>
  <si>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</si>
  <si>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</si>
  <si>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</si>
  <si>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</si>
  <si>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</si>
  <si>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</si>
  <si>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</si>
  <si>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</si>
  <si>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</si>
  <si>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</si>
  <si>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</si>
  <si>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</si>
  <si>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</si>
  <si>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</si>
  <si>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</si>
  <si>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</si>
  <si>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</si>
  <si>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</si>
  <si>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</si>
  <si>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</si>
  <si>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</si>
  <si>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</si>
  <si>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</si>
  <si>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</si>
  <si>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</si>
  <si>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</si>
  <si>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</si>
  <si>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</si>
  <si>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</si>
  <si>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</si>
  <si>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</si>
  <si>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</si>
  <si>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</si>
  <si>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</si>
  <si>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</si>
  <si>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</si>
  <si>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</si>
  <si>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</si>
  <si>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</si>
  <si>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</si>
  <si>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</si>
  <si>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</si>
  <si>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</si>
  <si>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</si>
  <si>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</si>
  <si>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</si>
  <si>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</si>
  <si>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</si>
  <si>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</si>
  <si>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</si>
  <si>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</si>
  <si>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</si>
  <si>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</si>
  <si>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</si>
  <si>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</si>
  <si>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</si>
  <si>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</si>
  <si>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</si>
  <si>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</si>
  <si>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</si>
  <si>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</si>
  <si>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</si>
  <si>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</si>
  <si>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</si>
  <si>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</si>
  <si>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</si>
  <si>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</si>
  <si>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</si>
  <si>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</si>
  <si>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</si>
  <si>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</si>
  <si>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</si>
  <si>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</si>
  <si>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</si>
  <si>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</si>
  <si>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</si>
  <si>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</si>
  <si>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</si>
  <si>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</si>
  <si>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</si>
  <si>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</si>
  <si>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</si>
  <si>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</si>
  <si>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</si>
  <si>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</si>
  <si>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</si>
  <si>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</si>
  <si>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</si>
  <si>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</si>
  <si>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</si>
  <si>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</si>
  <si>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</si>
  <si>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</si>
  <si>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</si>
  <si>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</si>
  <si>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</si>
  <si>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</si>
  <si>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</si>
  <si>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</si>
  <si>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</si>
  <si>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</si>
  <si>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</si>
  <si>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</si>
  <si>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</si>
  <si>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</si>
  <si>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</si>
  <si>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</si>
  <si>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</si>
  <si>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</si>
  <si>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</si>
  <si>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</si>
  <si>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</si>
  <si>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</si>
  <si>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</si>
  <si>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</si>
  <si>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</si>
  <si>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</si>
  <si>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</si>
  <si>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</si>
  <si>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</si>
  <si>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</si>
  <si>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</si>
  <si>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</si>
  <si>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</si>
  <si>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</si>
  <si>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</si>
  <si>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</si>
  <si>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</si>
  <si>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</si>
  <si>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</si>
  <si>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</si>
  <si>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</si>
  <si>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</si>
  <si>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</si>
  <si>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</si>
  <si>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</si>
  <si>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</si>
  <si>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</si>
  <si>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</si>
  <si>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</si>
  <si>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</si>
  <si>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</si>
  <si>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</si>
  <si>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</si>
  <si>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</si>
  <si>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</si>
  <si>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</si>
  <si>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</si>
  <si>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</si>
  <si>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</si>
  <si>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</si>
  <si>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</si>
  <si>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</si>
  <si>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</si>
  <si>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</si>
  <si>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</si>
  <si>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</si>
  <si>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</si>
  <si>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</si>
  <si>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</si>
  <si>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</si>
  <si>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</si>
  <si>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</si>
  <si>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</si>
  <si>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</si>
  <si>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</si>
  <si>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</si>
  <si>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</si>
  <si>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</si>
  <si>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</si>
  <si>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</si>
  <si>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</si>
  <si>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</si>
  <si>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</si>
  <si>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</si>
  <si>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</si>
  <si>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</si>
  <si>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</si>
  <si>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</si>
  <si>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</si>
  <si>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</si>
  <si>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</si>
  <si>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</si>
  <si>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</si>
  <si>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</si>
  <si>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</si>
  <si>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</si>
  <si>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</si>
  <si>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</si>
  <si>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</si>
  <si>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</si>
  <si>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</si>
  <si>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</si>
  <si>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</si>
  <si>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</si>
  <si>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</si>
  <si>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</si>
  <si>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</si>
  <si>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</si>
  <si>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</si>
  <si>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</si>
  <si>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</si>
  <si>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</si>
  <si>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</si>
  <si>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</si>
  <si>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</si>
  <si>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</si>
  <si>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</si>
  <si>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</si>
  <si>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</si>
  <si>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</si>
  <si>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</si>
  <si>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</si>
  <si>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</si>
  <si>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</si>
  <si>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</si>
  <si>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</si>
  <si>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</si>
  <si>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</si>
  <si>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</si>
  <si>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</si>
  <si>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</si>
  <si>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</si>
  <si>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</si>
  <si>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</si>
  <si>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</si>
  <si>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</si>
  <si>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</si>
  <si>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</si>
  <si>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</si>
  <si>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</si>
  <si>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</si>
  <si>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</si>
  <si>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</si>
  <si>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</si>
  <si>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</si>
  <si>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</si>
  <si>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</si>
  <si>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</si>
  <si>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</si>
  <si>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</si>
  <si>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</si>
  <si>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</si>
  <si>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</si>
  <si>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</si>
  <si>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</si>
  <si>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</si>
  <si>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</si>
  <si>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</si>
  <si>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</si>
  <si>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</si>
  <si>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</si>
  <si>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</si>
  <si>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</si>
  <si>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</si>
  <si>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</si>
  <si>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</si>
  <si>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</si>
  <si>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</si>
  <si>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</si>
  <si>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</si>
  <si>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</si>
  <si>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</si>
  <si>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</si>
  <si>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</si>
  <si>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</si>
  <si>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</si>
  <si>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</si>
  <si>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</si>
  <si>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</si>
  <si>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</si>
  <si>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</si>
  <si>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</si>
  <si>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</si>
  <si>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</si>
  <si>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</si>
  <si>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</si>
  <si>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</si>
  <si>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</si>
  <si>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</si>
  <si>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</si>
  <si>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</si>
  <si>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</si>
  <si>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</si>
  <si>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</si>
  <si>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</si>
  <si>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</si>
  <si>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</si>
  <si>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</si>
  <si>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</si>
  <si>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</si>
  <si>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</si>
  <si>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</si>
  <si>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</si>
  <si>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</si>
  <si>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</si>
  <si>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</si>
  <si>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</si>
  <si>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</si>
  <si>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</si>
  <si>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</si>
  <si>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</si>
  <si>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</si>
  <si>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</si>
  <si>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</si>
  <si>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</si>
  <si>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</si>
  <si>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</si>
  <si>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</si>
  <si>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</si>
  <si>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</si>
  <si>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</si>
  <si>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</si>
  <si>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</si>
  <si>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</si>
  <si>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</si>
  <si>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</si>
  <si>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</si>
  <si>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</si>
  <si>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</si>
  <si>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</si>
  <si>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</si>
  <si>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</si>
  <si>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</si>
  <si>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</si>
  <si>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</si>
  <si>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</si>
  <si>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</si>
  <si>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</si>
  <si>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</si>
  <si>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</si>
  <si>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</si>
  <si>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</si>
  <si>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</si>
  <si>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</si>
  <si>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</si>
  <si>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</si>
  <si>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</si>
  <si>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</si>
  <si>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</si>
  <si>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</si>
  <si>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</si>
  <si>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</si>
  <si>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</si>
  <si>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</si>
  <si>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</si>
  <si>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</si>
  <si>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</si>
  <si>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</si>
  <si>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</si>
  <si>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</si>
  <si>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</si>
  <si>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</si>
  <si>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</si>
  <si>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</si>
  <si>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</si>
  <si>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</si>
  <si>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</si>
  <si>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</si>
  <si>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</si>
  <si>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</si>
  <si>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</si>
  <si>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</si>
  <si>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</si>
  <si>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</si>
  <si>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</si>
  <si>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</si>
  <si>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</si>
  <si>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</si>
  <si>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</si>
  <si>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</si>
  <si>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</si>
  <si>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</si>
  <si>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</si>
  <si>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</si>
  <si>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</si>
  <si>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</si>
  <si>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</si>
  <si>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</si>
  <si>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</si>
  <si>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</si>
  <si>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</si>
  <si>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</si>
  <si>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</si>
  <si>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</si>
  <si>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</si>
  <si>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</si>
  <si>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</si>
  <si>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</si>
  <si>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</si>
  <si>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</si>
  <si>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</si>
  <si>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</si>
  <si>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</si>
  <si>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</si>
  <si>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</si>
  <si>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</si>
  <si>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</si>
  <si>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</si>
  <si>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</si>
  <si>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</si>
  <si>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</si>
  <si>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</si>
  <si>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</si>
  <si>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</si>
  <si>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</si>
  <si>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</si>
  <si>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</si>
  <si>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</si>
  <si>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</si>
  <si>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</si>
  <si>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</si>
  <si>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</si>
  <si>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</si>
  <si>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</si>
  <si>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</si>
  <si>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</si>
  <si>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</si>
  <si>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</si>
  <si>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</si>
  <si>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</si>
  <si>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</si>
  <si>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</si>
  <si>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</si>
  <si>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</si>
  <si>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</si>
  <si>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</si>
  <si>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</si>
  <si>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</si>
  <si>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</si>
  <si>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</si>
  <si>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</si>
  <si>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</si>
  <si>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</si>
  <si>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</si>
  <si>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</si>
  <si>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</si>
  <si>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</si>
  <si>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</si>
  <si>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</si>
  <si>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</si>
  <si>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</si>
  <si>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</si>
  <si>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</si>
  <si>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</si>
  <si>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</si>
  <si>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</si>
  <si>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</si>
  <si>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</si>
  <si>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</si>
  <si>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</si>
  <si>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</si>
  <si>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</si>
  <si>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</si>
  <si>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</si>
  <si>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</si>
  <si>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</si>
  <si>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</si>
  <si>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</si>
  <si>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</si>
  <si>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</si>
  <si>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</si>
  <si>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</si>
  <si>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</si>
  <si>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</si>
  <si>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</si>
  <si>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</si>
  <si>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</si>
  <si>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</si>
  <si>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</si>
  <si>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</si>
  <si>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</si>
  <si>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</si>
  <si>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</si>
  <si>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</si>
  <si>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</si>
  <si>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</si>
  <si>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</si>
  <si>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</si>
  <si>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</si>
  <si>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</si>
  <si>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</si>
  <si>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</si>
  <si>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</si>
  <si>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</si>
  <si>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</si>
  <si>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</si>
  <si>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</si>
  <si>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</si>
  <si>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</si>
  <si>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</si>
  <si>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</si>
  <si>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</si>
  <si>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</si>
  <si>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</si>
  <si>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</si>
  <si>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</si>
  <si>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</si>
  <si>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</si>
  <si>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</si>
  <si>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</si>
  <si>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</si>
  <si>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</si>
  <si>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</si>
  <si>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</si>
  <si>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</si>
  <si>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</si>
  <si>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</si>
  <si>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</si>
  <si>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</si>
  <si>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</si>
  <si>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</si>
  <si>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</si>
  <si>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</si>
  <si>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</si>
  <si>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</si>
  <si>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</si>
  <si>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</si>
  <si>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</si>
  <si>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</si>
  <si>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</si>
  <si>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</si>
  <si>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</si>
  <si>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</si>
  <si>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</si>
  <si>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</si>
  <si>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</si>
  <si>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</si>
  <si>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</si>
  <si>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</si>
  <si>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</si>
  <si>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</si>
  <si>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</si>
  <si>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</si>
  <si>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</si>
  <si>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</si>
  <si>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</si>
  <si>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</si>
  <si>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</si>
  <si>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</si>
  <si>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</si>
  <si>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</si>
  <si>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</si>
  <si>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</si>
  <si>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</si>
  <si>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</si>
  <si>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</si>
  <si>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</si>
  <si>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</si>
  <si>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</si>
  <si>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</si>
  <si>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</si>
  <si>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</si>
  <si>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</si>
  <si>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</si>
  <si>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</si>
  <si>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</si>
  <si>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</si>
  <si>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</si>
  <si>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</si>
  <si>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</si>
  <si>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</si>
  <si>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</si>
  <si>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</si>
  <si>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</si>
  <si>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</si>
  <si>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</si>
  <si>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</si>
  <si>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</si>
  <si>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</si>
  <si>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</si>
  <si>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</si>
  <si>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</si>
  <si>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</si>
  <si>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</si>
  <si>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</si>
  <si>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</si>
  <si>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</si>
  <si>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</si>
  <si>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</si>
  <si>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</si>
  <si>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</si>
  <si>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</si>
  <si>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</si>
  <si>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</si>
  <si>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</si>
  <si>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</si>
  <si>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</si>
  <si>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</si>
  <si>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</si>
  <si>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</si>
  <si>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</si>
  <si>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</si>
  <si>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</si>
  <si>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</si>
  <si>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</si>
  <si>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</si>
  <si>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</si>
  <si>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</si>
  <si>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</si>
  <si>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</si>
  <si>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</si>
  <si>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</si>
  <si>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</si>
  <si>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</si>
  <si>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</si>
  <si>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</si>
  <si>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</si>
  <si>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</si>
  <si>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</si>
  <si>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</si>
  <si>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</si>
  <si>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</si>
  <si>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</si>
  <si>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</si>
  <si>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</si>
  <si>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</si>
  <si>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</si>
  <si>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</si>
  <si>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</si>
  <si>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</si>
  <si>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</si>
  <si>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</si>
  <si>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</si>
  <si>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</si>
  <si>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</si>
  <si>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</si>
  <si>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</si>
  <si>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</si>
  <si>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</si>
  <si>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</si>
  <si>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</si>
  <si>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</si>
  <si>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</si>
  <si>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</si>
  <si>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</si>
  <si>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</si>
  <si>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</si>
  <si>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</si>
  <si>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</si>
  <si>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</si>
  <si>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</si>
  <si>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</si>
  <si>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</si>
  <si>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</si>
  <si>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</si>
  <si>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</si>
  <si>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</si>
  <si>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</si>
  <si>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</si>
  <si>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</si>
  <si>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</si>
  <si>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</si>
  <si>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</si>
  <si>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</si>
  <si>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</si>
  <si>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</si>
  <si>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</si>
  <si>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</si>
  <si>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</si>
  <si>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</si>
  <si>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</si>
  <si>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</si>
  <si>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</si>
  <si>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</si>
  <si>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</si>
  <si>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</si>
  <si>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</si>
  <si>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</si>
  <si>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</si>
  <si>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</si>
  <si>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</si>
  <si>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</si>
  <si>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</si>
  <si>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</si>
  <si>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</si>
  <si>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</si>
  <si>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</si>
  <si>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</si>
  <si>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</si>
  <si>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</si>
  <si>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</si>
  <si>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</si>
  <si>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</si>
  <si>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</si>
  <si>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</si>
  <si>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</si>
  <si>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</si>
  <si>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</si>
  <si>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</si>
  <si>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</si>
  <si>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</si>
  <si>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</si>
  <si>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</si>
  <si>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</si>
  <si>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</si>
  <si>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</si>
  <si>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</si>
  <si>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</si>
  <si>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</si>
  <si>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</si>
  <si>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</si>
  <si>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</si>
  <si>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</si>
  <si>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</si>
  <si>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</si>
  <si>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</si>
  <si>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</si>
  <si>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</si>
  <si>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</si>
  <si>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</si>
  <si>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</si>
  <si>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</si>
  <si>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</si>
  <si>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</si>
  <si>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</si>
  <si>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</si>
  <si>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</si>
  <si>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</si>
  <si>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</si>
  <si>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</si>
  <si>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</si>
  <si>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</si>
  <si>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</si>
  <si>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</si>
  <si>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</si>
  <si>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</si>
  <si>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</si>
  <si>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</si>
  <si>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</si>
  <si>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</si>
  <si>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</si>
  <si>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</si>
  <si>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</si>
  <si>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</si>
  <si>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</si>
  <si>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</si>
  <si>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</si>
  <si>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</si>
  <si>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</si>
  <si>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</si>
  <si>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</si>
  <si>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</si>
  <si>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</si>
  <si>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</si>
  <si>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</si>
  <si>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</si>
  <si>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</si>
  <si>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</si>
  <si>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</si>
  <si>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</si>
  <si>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</si>
  <si>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</si>
  <si>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</si>
  <si>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</si>
  <si>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</si>
  <si>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</si>
  <si>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</si>
  <si>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</si>
  <si>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</si>
  <si>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</si>
  <si>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</si>
  <si>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</si>
  <si>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</si>
  <si>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</si>
  <si>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</si>
  <si>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</si>
  <si>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</si>
  <si>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</si>
  <si>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</si>
  <si>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</si>
  <si>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</si>
  <si>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</si>
  <si>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</si>
  <si>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</si>
  <si>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</si>
  <si>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</si>
  <si>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</si>
  <si>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</si>
  <si>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</si>
  <si>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</si>
  <si>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</si>
  <si>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</si>
  <si>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</si>
  <si>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</si>
  <si>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</si>
  <si>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</si>
  <si>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</si>
  <si>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</si>
  <si>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</si>
  <si>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</si>
  <si>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</si>
  <si>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</si>
  <si>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</si>
  <si>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</si>
  <si>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</si>
  <si>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</si>
  <si>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</si>
  <si>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</si>
  <si>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</si>
  <si>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</si>
  <si>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</si>
  <si>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</si>
  <si>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</si>
  <si>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</si>
  <si>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</si>
  <si>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</si>
  <si>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</si>
  <si>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</si>
  <si>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</si>
  <si>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</si>
  <si>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</si>
  <si>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</si>
  <si>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</si>
  <si>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</si>
  <si>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</si>
  <si>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</si>
  <si>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</si>
  <si>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</si>
  <si>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</si>
  <si>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</si>
  <si>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</si>
  <si>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</si>
  <si>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</si>
  <si>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</si>
  <si>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</si>
  <si>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</si>
  <si>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</si>
  <si>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</si>
  <si>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</si>
  <si>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</si>
  <si>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</si>
  <si>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</si>
  <si>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</si>
  <si>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</si>
  <si>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</si>
  <si>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</si>
  <si>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</si>
  <si>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</si>
  <si>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</si>
  <si>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</si>
  <si>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</si>
  <si>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</si>
  <si>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</si>
  <si>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</si>
  <si>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</si>
  <si>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</si>
  <si>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</si>
  <si>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</si>
  <si>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</si>
  <si>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</si>
  <si>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</si>
  <si>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</si>
  <si>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</si>
  <si>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</si>
  <si>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</si>
  <si>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</si>
  <si>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</si>
  <si>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</si>
  <si>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</si>
  <si>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</si>
  <si>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</si>
  <si>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</si>
  <si>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</si>
  <si>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</si>
  <si>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</si>
  <si>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</si>
  <si>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</si>
  <si>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</si>
  <si>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</si>
  <si>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</si>
  <si>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</si>
  <si>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</si>
  <si>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</si>
  <si>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</si>
  <si>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</si>
  <si>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</si>
  <si>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</si>
  <si>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</si>
  <si>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</si>
  <si>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</si>
  <si>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</si>
  <si>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</si>
  <si>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</si>
  <si>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</si>
  <si>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</si>
  <si>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</si>
  <si>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</si>
  <si>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</si>
  <si>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</si>
  <si>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</si>
  <si>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</si>
  <si>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</si>
  <si>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</si>
  <si>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</si>
  <si>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</si>
  <si>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</si>
  <si>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</si>
  <si>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</si>
  <si>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</si>
  <si>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</si>
  <si>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</si>
  <si>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</si>
  <si>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</si>
  <si>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</si>
  <si>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</si>
  <si>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</si>
  <si>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</si>
  <si>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</si>
  <si>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</si>
  <si>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</si>
  <si>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</si>
  <si>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</si>
  <si>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</si>
  <si>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</si>
  <si>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</si>
  <si>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</si>
  <si>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</si>
  <si>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</si>
  <si>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</si>
  <si>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</si>
  <si>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</si>
  <si>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</si>
  <si>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</si>
  <si>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</si>
  <si>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</si>
  <si>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</si>
  <si>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</si>
  <si>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</si>
  <si>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</si>
  <si>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</si>
  <si>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</si>
  <si>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</si>
  <si>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</si>
  <si>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</si>
  <si>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</si>
  <si>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</si>
  <si>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</si>
  <si>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</si>
  <si>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</si>
  <si>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</si>
  <si>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</si>
  <si>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</si>
  <si>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</si>
  <si>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</si>
  <si>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</si>
  <si>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</si>
  <si>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</si>
  <si>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</si>
  <si>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</si>
  <si>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</si>
  <si>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</si>
  <si>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</si>
  <si>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</si>
  <si>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</si>
  <si>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</si>
  <si>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</si>
  <si>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</si>
  <si>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</si>
  <si>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</si>
  <si>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</si>
  <si>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</si>
  <si>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</si>
  <si>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</si>
  <si>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</si>
  <si>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</si>
  <si>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</si>
  <si>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</si>
  <si>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</si>
  <si>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</si>
  <si>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</si>
  <si>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</si>
  <si>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</si>
  <si>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</si>
  <si>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</si>
  <si>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</si>
  <si>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</si>
  <si>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</si>
  <si>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</si>
  <si>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</si>
  <si>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</si>
  <si>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</si>
  <si>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</si>
  <si>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</si>
  <si>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</si>
  <si>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</si>
  <si>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</si>
  <si>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</si>
  <si>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</si>
  <si>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</si>
  <si>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</si>
  <si>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</si>
  <si>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</si>
  <si>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</si>
  <si>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</si>
  <si>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</si>
  <si>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</si>
  <si>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</si>
  <si>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</si>
  <si>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</si>
  <si>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</si>
  <si>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</si>
  <si>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</si>
  <si>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</si>
  <si>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</si>
  <si>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</si>
  <si>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</si>
  <si>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</si>
  <si>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</si>
  <si>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</si>
  <si>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</si>
  <si>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</si>
  <si>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</si>
  <si>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</si>
  <si>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</si>
  <si>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</si>
  <si>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</si>
  <si>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</si>
  <si>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</si>
  <si>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</si>
  <si>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</si>
  <si>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</si>
  <si>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</si>
  <si>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</si>
  <si>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</si>
  <si>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</si>
  <si>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</si>
  <si>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</si>
  <si>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</si>
  <si>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</si>
  <si>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</si>
  <si>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</si>
  <si>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</si>
  <si>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</si>
  <si>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</si>
  <si>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</si>
  <si>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</si>
  <si>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</si>
  <si>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</si>
  <si>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</si>
  <si>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</si>
  <si>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</si>
  <si>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</si>
  <si>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</si>
  <si>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</si>
  <si>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</si>
  <si>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</si>
  <si>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</si>
  <si>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</si>
  <si>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</si>
  <si>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</si>
  <si>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</si>
  <si>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</si>
  <si>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</si>
  <si>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</si>
  <si>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</si>
  <si>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</si>
  <si>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</si>
  <si>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</si>
  <si>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</si>
  <si>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</si>
  <si>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</si>
  <si>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</si>
  <si>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</si>
  <si>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</si>
  <si>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</si>
  <si>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</si>
  <si>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</si>
  <si>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</si>
  <si>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</si>
  <si>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</si>
  <si>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</si>
  <si>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</si>
  <si>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</si>
  <si>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</si>
  <si>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</si>
  <si>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</si>
  <si>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</si>
  <si>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</si>
  <si>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</si>
  <si>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</si>
  <si>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</si>
  <si>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</si>
  <si>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</si>
  <si>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</si>
  <si>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</si>
  <si>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</si>
  <si>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</si>
  <si>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</si>
  <si>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</si>
  <si>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</si>
  <si>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</si>
  <si>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</si>
  <si>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</si>
  <si>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</si>
  <si>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</si>
  <si>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</si>
  <si>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</si>
  <si>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</si>
  <si>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</si>
  <si>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</si>
  <si>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</si>
  <si>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</si>
  <si>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</si>
  <si>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</si>
  <si>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</si>
  <si>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</si>
  <si>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</si>
  <si>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</si>
  <si>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</si>
  <si>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</si>
  <si>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</si>
  <si>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</si>
  <si>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</si>
  <si>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</si>
  <si>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</si>
  <si>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</si>
  <si>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</si>
  <si>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</si>
  <si>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</si>
  <si>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</si>
  <si>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</si>
  <si>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</si>
  <si>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</si>
  <si>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</si>
  <si>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</si>
  <si>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</si>
  <si>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</si>
  <si>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</si>
  <si>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</si>
  <si>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</si>
  <si>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</si>
  <si>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</si>
  <si>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</si>
  <si>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</si>
  <si>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</si>
  <si>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</si>
  <si>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</si>
  <si>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</si>
  <si>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</si>
  <si>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</si>
  <si>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</si>
  <si>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</si>
  <si>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</si>
  <si>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</si>
  <si>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</si>
  <si>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</si>
  <si>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</si>
  <si>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</si>
  <si>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</si>
  <si>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</si>
  <si>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</si>
  <si>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</si>
  <si>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</si>
  <si>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</si>
  <si>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</si>
  <si>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</si>
  <si>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</si>
  <si>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</si>
  <si>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</si>
  <si>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</si>
  <si>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</si>
  <si>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</si>
  <si>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</si>
  <si>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</si>
  <si>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</si>
  <si>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</si>
  <si>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</si>
  <si>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</si>
  <si>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</si>
  <si>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</si>
  <si>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</si>
  <si>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</si>
  <si>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</si>
  <si>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</si>
  <si>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</si>
  <si>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</si>
  <si>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</si>
  <si>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</si>
  <si>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</si>
  <si>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</si>
  <si>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</si>
  <si>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</si>
  <si>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</si>
  <si>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</si>
  <si>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</si>
  <si>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</si>
  <si>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</si>
  <si>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</si>
  <si>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</si>
  <si>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</si>
  <si>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</si>
  <si>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</si>
  <si>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</si>
  <si>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</si>
  <si>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</si>
  <si>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</si>
  <si>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</si>
  <si>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</si>
  <si>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</si>
  <si>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</si>
  <si>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</si>
  <si>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</si>
  <si>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</si>
  <si>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</si>
  <si>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</si>
  <si>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</si>
  <si>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</si>
  <si>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</si>
  <si>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</si>
  <si>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</si>
  <si>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</si>
  <si>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</si>
  <si>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</si>
  <si>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</si>
  <si>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</si>
  <si>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</si>
  <si>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</si>
  <si>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</si>
  <si>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</si>
  <si>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</si>
  <si>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</si>
  <si>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</si>
  <si>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</si>
  <si>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</si>
  <si>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</si>
  <si>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</si>
  <si>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</si>
  <si>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</si>
  <si>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</si>
  <si>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</si>
  <si>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</si>
  <si>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</si>
  <si>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</si>
  <si>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</si>
  <si>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</si>
  <si>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</si>
  <si>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</si>
  <si>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</si>
  <si>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</si>
  <si>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</si>
  <si>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</si>
  <si>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</si>
  <si>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</si>
  <si>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</si>
  <si>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</si>
  <si>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</si>
  <si>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</si>
  <si>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</si>
  <si>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</si>
  <si>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</si>
  <si>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</si>
  <si>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</si>
  <si>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</si>
  <si>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</si>
  <si>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</si>
  <si>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</si>
  <si>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</si>
  <si>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</si>
  <si>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</si>
  <si>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</si>
  <si>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</si>
  <si>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</si>
  <si>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</si>
  <si>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</si>
  <si>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</si>
  <si>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</si>
  <si>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</si>
  <si>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</si>
  <si>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</si>
  <si>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</si>
  <si>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</si>
  <si>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</si>
  <si>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</si>
  <si>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</si>
  <si>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</si>
  <si>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</si>
  <si>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</si>
  <si>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</si>
  <si>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</si>
  <si>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</si>
  <si>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</si>
  <si>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</si>
  <si>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</si>
  <si>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</si>
  <si>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</si>
  <si>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</si>
  <si>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</si>
  <si>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</si>
  <si>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</si>
  <si>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</si>
  <si>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</si>
  <si>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</si>
  <si>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</si>
  <si>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</si>
  <si>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</si>
  <si>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</si>
  <si>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</si>
  <si>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</si>
  <si>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</si>
  <si>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</si>
  <si>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</si>
  <si>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</si>
  <si>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</si>
  <si>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</si>
  <si>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</si>
  <si>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</si>
  <si>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</si>
  <si>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</si>
  <si>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</si>
  <si>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</si>
  <si>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</si>
  <si>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</si>
  <si>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</si>
  <si>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</si>
  <si>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</si>
  <si>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</si>
  <si>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</si>
  <si>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</si>
  <si>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</si>
  <si>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</si>
  <si>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</si>
  <si>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</si>
  <si>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</si>
  <si>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</si>
  <si>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</si>
  <si>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</si>
  <si>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</si>
  <si>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</si>
  <si>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</si>
  <si>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</si>
  <si>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</si>
  <si>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</si>
  <si>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</si>
  <si>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</si>
  <si>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</si>
  <si>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</si>
  <si>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</si>
  <si>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</si>
  <si>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</si>
  <si>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</si>
  <si>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</si>
  <si>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</si>
  <si>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</si>
  <si>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</si>
  <si>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</si>
  <si>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</si>
  <si>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</si>
  <si>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</si>
  <si>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</si>
  <si>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</si>
  <si>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</si>
  <si>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</si>
  <si>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</si>
  <si>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</si>
  <si>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</si>
  <si>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</si>
  <si>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</si>
  <si>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</si>
  <si>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</si>
  <si>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</si>
  <si>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</si>
  <si>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</si>
  <si>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</si>
  <si>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</si>
  <si>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</si>
  <si>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</si>
  <si>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</si>
  <si>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</si>
  <si>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</si>
  <si>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</si>
  <si>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</si>
  <si>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</si>
  <si>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</si>
  <si>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</si>
  <si>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</si>
  <si>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</si>
  <si>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</si>
  <si>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</si>
  <si>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</si>
  <si>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</si>
  <si>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</si>
  <si>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</si>
  <si>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</si>
  <si>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</si>
  <si>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</si>
  <si>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</si>
  <si>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</si>
  <si>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</si>
  <si>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</si>
  <si>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</si>
  <si>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</si>
  <si>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</si>
  <si>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</si>
  <si>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</si>
  <si>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</si>
  <si>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</si>
  <si>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</si>
  <si>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</si>
  <si>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</si>
  <si>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</si>
  <si>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</si>
  <si>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</si>
  <si>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</si>
  <si>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</si>
  <si>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</si>
  <si>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</si>
  <si>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</si>
  <si>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</si>
  <si>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</si>
  <si>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</si>
  <si>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</si>
  <si>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</si>
  <si>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</si>
  <si>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</si>
  <si>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</si>
  <si>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</si>
  <si>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</si>
  <si>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</si>
  <si>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</si>
  <si>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</si>
  <si>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</si>
  <si>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</si>
  <si>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</si>
  <si>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</si>
  <si>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</si>
  <si>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</si>
  <si>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</si>
  <si>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</si>
  <si>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</si>
  <si>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</si>
  <si>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</si>
  <si>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</si>
  <si>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</si>
  <si>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</si>
  <si>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</si>
  <si>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</si>
  <si>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</si>
  <si>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</si>
  <si>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</si>
  <si>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</si>
  <si>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</si>
  <si>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</si>
  <si>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</si>
  <si>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</si>
  <si>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</si>
  <si>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</si>
  <si>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</si>
  <si>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</si>
  <si>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</si>
  <si>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</si>
  <si>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</si>
  <si>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</si>
  <si>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</si>
  <si>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</si>
  <si>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</si>
  <si>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</si>
  <si>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</si>
  <si>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</si>
  <si>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</si>
  <si>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</si>
  <si>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</si>
  <si>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</si>
  <si>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</si>
  <si>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</si>
  <si>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</si>
  <si>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</si>
  <si>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</si>
  <si>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</si>
  <si>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</si>
  <si>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</si>
  <si>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</si>
  <si>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</si>
  <si>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</si>
  <si>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</si>
  <si>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</si>
  <si>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</si>
  <si>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</si>
  <si>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</si>
  <si>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</si>
  <si>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</si>
  <si>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</si>
  <si>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</si>
  <si>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</si>
  <si>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</si>
  <si>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</si>
  <si>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</si>
  <si>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</si>
  <si>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</si>
  <si>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</si>
  <si>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</si>
  <si>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</si>
  <si>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</si>
  <si>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</si>
  <si>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</si>
  <si>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</si>
  <si>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</si>
  <si>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</si>
  <si>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</si>
  <si>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</si>
  <si>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</si>
  <si>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</si>
  <si>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</si>
  <si>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</si>
  <si>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</si>
  <si>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</si>
  <si>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</si>
  <si>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</si>
  <si>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</si>
  <si>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</si>
  <si>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</si>
  <si>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</si>
  <si>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</si>
  <si>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</si>
  <si>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</si>
  <si>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</si>
  <si>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</si>
  <si>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</si>
  <si>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</si>
  <si>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</si>
  <si>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</si>
  <si>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</si>
  <si>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</si>
  <si>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</si>
  <si>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</si>
  <si>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</si>
  <si>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</si>
  <si>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</si>
  <si>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</si>
  <si>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</si>
  <si>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</si>
  <si>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</si>
  <si>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</si>
  <si>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</si>
  <si>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</si>
  <si>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</si>
  <si>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</si>
  <si>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</si>
  <si>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</si>
  <si>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</si>
  <si>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</si>
  <si>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</si>
  <si>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</si>
  <si>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</si>
  <si>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</si>
  <si>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</si>
  <si>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</si>
  <si>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</si>
  <si>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</si>
  <si>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</si>
  <si>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</si>
  <si>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</si>
  <si>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</si>
  <si>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</si>
  <si>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</si>
  <si>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</si>
  <si>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</si>
  <si>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</si>
  <si>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</si>
  <si>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</si>
  <si>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</si>
  <si>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</si>
  <si>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</si>
  <si>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</si>
  <si>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</si>
  <si>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</si>
  <si>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</si>
  <si>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</si>
  <si>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</si>
  <si>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</si>
  <si>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</si>
  <si>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</si>
  <si>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</si>
  <si>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</si>
  <si>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</si>
  <si>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</si>
  <si>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</si>
  <si>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</si>
  <si>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</si>
  <si>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</si>
  <si>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</si>
  <si>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</si>
  <si>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</si>
  <si>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</si>
  <si>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</si>
  <si>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</si>
  <si>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</si>
  <si>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</si>
  <si>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</si>
  <si>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</si>
  <si>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</si>
  <si>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</si>
  <si>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</si>
  <si>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</si>
  <si>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</si>
  <si>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</si>
  <si>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</si>
  <si>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</si>
  <si>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</si>
  <si>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</si>
  <si>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</si>
  <si>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</si>
  <si>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</si>
  <si>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</si>
  <si>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</si>
  <si>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</si>
  <si>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</si>
  <si>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</si>
  <si>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</si>
  <si>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</si>
  <si>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</si>
  <si>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</si>
  <si>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</si>
  <si>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</si>
  <si>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</si>
  <si>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</si>
  <si>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</si>
  <si>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</si>
  <si>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</si>
  <si>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</si>
  <si>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</si>
  <si>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</si>
  <si>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</si>
  <si>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</si>
  <si>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</si>
  <si>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</si>
  <si>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</si>
  <si>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</si>
  <si>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</si>
  <si>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</si>
  <si>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</si>
  <si>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</si>
  <si>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</si>
  <si>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</si>
  <si>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</si>
  <si>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</si>
  <si>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</si>
  <si>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</si>
  <si>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</si>
  <si>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</si>
  <si>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</si>
  <si>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</si>
  <si>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</si>
  <si>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</si>
  <si>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</si>
  <si>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</si>
  <si>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</si>
  <si>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</si>
  <si>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</si>
  <si>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</si>
  <si>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</si>
  <si>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</si>
  <si>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</si>
  <si>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</si>
  <si>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</si>
  <si>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</si>
  <si>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</si>
  <si>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</si>
  <si>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</si>
  <si>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</si>
  <si>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</si>
  <si>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</si>
  <si>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</si>
  <si>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</si>
  <si>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</si>
  <si>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</si>
  <si>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</si>
  <si>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</si>
  <si>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</si>
  <si>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</si>
  <si>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</si>
  <si>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</si>
  <si>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</si>
  <si>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</si>
  <si>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</si>
  <si>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</si>
  <si>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</si>
  <si>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</si>
  <si>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</si>
  <si>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</si>
  <si>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</si>
  <si>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</si>
  <si>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</si>
  <si>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</si>
  <si>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</si>
  <si>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</si>
  <si>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</si>
  <si>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</si>
  <si>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</si>
  <si>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</si>
  <si>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</si>
  <si>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</si>
  <si>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</si>
  <si>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</si>
  <si>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</si>
  <si>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</si>
  <si>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</si>
  <si>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</si>
  <si>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</si>
  <si>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</si>
  <si>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</si>
  <si>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</si>
  <si>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</si>
  <si>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</si>
  <si>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</si>
  <si>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</si>
  <si>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</si>
  <si>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</si>
  <si>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</si>
  <si>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</si>
  <si>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</si>
  <si>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</si>
  <si>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</si>
  <si>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</si>
  <si>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</si>
  <si>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</si>
  <si>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</si>
  <si>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</si>
  <si>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</si>
  <si>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</si>
  <si>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</si>
  <si>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</si>
  <si>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</si>
  <si>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</si>
  <si>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</si>
  <si>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</si>
  <si>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</si>
  <si>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</si>
  <si>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</si>
  <si>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</si>
  <si>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</si>
  <si>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</si>
  <si>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</si>
  <si>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</si>
  <si>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</si>
  <si>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</si>
  <si>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</si>
  <si>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</si>
  <si>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</si>
  <si>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</si>
  <si>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</si>
  <si>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</si>
  <si>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</si>
  <si>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</si>
  <si>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</si>
  <si>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</si>
  <si>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</si>
  <si>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</si>
  <si>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</si>
  <si>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</si>
  <si>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</si>
  <si>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</si>
  <si>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</si>
  <si>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</si>
  <si>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</si>
  <si>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</si>
  <si>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</si>
  <si>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</si>
  <si>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</si>
  <si>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</si>
  <si>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</si>
  <si>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</si>
  <si>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</si>
  <si>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</si>
  <si>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</si>
  <si>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</si>
  <si>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</si>
  <si>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</si>
  <si>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</si>
  <si>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</si>
  <si>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</si>
  <si>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</si>
  <si>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</si>
  <si>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</si>
  <si>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</si>
  <si>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</si>
  <si>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</si>
  <si>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</si>
  <si>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</si>
  <si>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</si>
  <si>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</si>
  <si>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</si>
  <si>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</si>
  <si>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</si>
  <si>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</si>
  <si>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</si>
  <si>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</si>
  <si>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</si>
  <si>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</si>
  <si>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</si>
  <si>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</si>
  <si>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</si>
  <si>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</si>
  <si>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</si>
  <si>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</si>
  <si>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</si>
  <si>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</si>
  <si>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</si>
  <si>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</si>
  <si>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</si>
  <si>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</si>
  <si>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</si>
  <si>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</si>
  <si>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</si>
  <si>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</si>
  <si>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</si>
  <si>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</si>
  <si>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</si>
  <si>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</si>
  <si>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</si>
  <si>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</si>
  <si>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</si>
  <si>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</si>
  <si>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</si>
  <si>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</si>
  <si>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</si>
  <si>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</si>
  <si>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</si>
  <si>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</si>
  <si>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</si>
  <si>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</si>
  <si>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</si>
  <si>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</si>
  <si>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</si>
  <si>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</si>
  <si>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</si>
  <si>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</si>
  <si>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</si>
  <si>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</si>
  <si>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</si>
  <si>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</si>
  <si>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</si>
  <si>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</si>
  <si>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</si>
  <si>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</si>
  <si>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</si>
  <si>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</si>
  <si>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</si>
  <si>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</si>
  <si>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</si>
  <si>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</si>
  <si>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</si>
  <si>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</si>
  <si>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</si>
  <si>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</si>
  <si>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</si>
  <si>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</si>
  <si>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</si>
  <si>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</si>
  <si>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</si>
  <si>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</si>
  <si>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</si>
  <si>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</si>
  <si>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</si>
  <si>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</si>
  <si>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</si>
  <si>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</si>
  <si>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</si>
  <si>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</si>
  <si>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</si>
  <si>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</si>
  <si>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</si>
  <si>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</si>
  <si>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</si>
  <si>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</si>
  <si>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</si>
  <si>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</si>
  <si>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</si>
  <si>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</si>
  <si>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</si>
  <si>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</si>
  <si>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</si>
  <si>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</si>
  <si>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</si>
  <si>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</si>
  <si>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</si>
  <si>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</si>
  <si>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</si>
  <si>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</si>
  <si>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</si>
  <si>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</si>
  <si>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</si>
  <si>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</si>
  <si>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</si>
  <si>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</si>
  <si>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</si>
  <si>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</si>
  <si>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</si>
  <si>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</si>
  <si>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</si>
  <si>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</si>
  <si>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</si>
  <si>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</si>
  <si>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</si>
  <si>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</si>
  <si>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</si>
  <si>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</si>
  <si>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</si>
  <si>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</si>
  <si>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</si>
  <si>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</si>
  <si>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</si>
  <si>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</si>
  <si>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</si>
  <si>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</si>
  <si>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</si>
  <si>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</si>
  <si>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</si>
  <si>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</si>
  <si>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</si>
  <si>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</si>
  <si>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</si>
  <si>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</si>
  <si>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</si>
  <si>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</si>
  <si>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</si>
  <si>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</si>
  <si>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</si>
  <si>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</si>
  <si>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</si>
  <si>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</si>
  <si>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</si>
  <si>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</si>
  <si>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</si>
  <si>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</si>
  <si>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</si>
  <si>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</si>
  <si>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</si>
  <si>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</si>
  <si>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</si>
  <si>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</si>
  <si>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</si>
  <si>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</si>
  <si>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</si>
  <si>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</si>
  <si>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</si>
  <si>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</si>
  <si>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</si>
  <si>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</si>
  <si>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</si>
  <si>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</si>
  <si>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</si>
  <si>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</si>
  <si>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</si>
  <si>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</si>
  <si>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</si>
  <si>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</si>
  <si>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</si>
  <si>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</si>
  <si>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</si>
  <si>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</si>
  <si>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</si>
  <si>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</si>
  <si>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</si>
  <si>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</si>
  <si>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</si>
  <si>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</si>
  <si>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</si>
  <si>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</si>
  <si>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</si>
  <si>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</si>
  <si>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</si>
  <si>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</si>
  <si>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</si>
  <si>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</si>
  <si>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</si>
  <si>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</si>
  <si>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</si>
  <si>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</si>
  <si>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</si>
  <si>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</si>
  <si>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</si>
  <si>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</si>
  <si>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</si>
  <si>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</si>
  <si>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</si>
  <si>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</si>
  <si>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</si>
  <si>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</si>
  <si>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</si>
  <si>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</si>
  <si>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</si>
  <si>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</si>
  <si>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</si>
  <si>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</si>
  <si>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</si>
  <si>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</si>
  <si>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</si>
  <si>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</si>
  <si>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</si>
  <si>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</si>
  <si>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</si>
  <si>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</si>
  <si>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</si>
  <si>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</si>
  <si>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</si>
  <si>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</si>
  <si>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</si>
  <si>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</si>
  <si>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</si>
  <si>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</si>
  <si>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</si>
  <si>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</si>
  <si>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</si>
  <si>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</si>
  <si>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</si>
  <si>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</si>
  <si>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</si>
  <si>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</si>
  <si>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</si>
  <si>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</si>
  <si>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</si>
  <si>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</si>
  <si>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</si>
  <si>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</si>
  <si>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</si>
  <si>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</si>
  <si>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</si>
  <si>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</si>
  <si>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</si>
  <si>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</si>
  <si>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</si>
  <si>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</si>
  <si>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</si>
  <si>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</si>
  <si>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</si>
  <si>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</si>
  <si>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</si>
  <si>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</si>
  <si>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</si>
  <si>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</si>
  <si>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</si>
  <si>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</si>
  <si>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</si>
  <si>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</si>
  <si>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</si>
  <si>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</si>
  <si>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</si>
  <si>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</si>
  <si>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</si>
  <si>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</si>
  <si>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</si>
  <si>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</si>
  <si>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</si>
  <si>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</si>
  <si>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</si>
  <si>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</si>
  <si>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</si>
  <si>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</si>
  <si>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</si>
  <si>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</si>
  <si>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</si>
  <si>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</si>
  <si>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</si>
  <si>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</si>
  <si>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</si>
  <si>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</si>
  <si>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</si>
  <si>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</si>
  <si>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</si>
  <si>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</si>
  <si>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</si>
  <si>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</si>
  <si>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</si>
  <si>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</si>
  <si>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</si>
  <si>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</si>
  <si>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</si>
  <si>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</si>
  <si>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</si>
  <si>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</si>
  <si>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</si>
  <si>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</si>
  <si>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</si>
  <si>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</si>
  <si>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</si>
  <si>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</si>
  <si>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</si>
  <si>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</si>
  <si>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</si>
  <si>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</si>
  <si>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</si>
  <si>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</si>
  <si>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</si>
  <si>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</si>
  <si>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</si>
  <si>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</si>
  <si>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</si>
  <si>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</si>
  <si>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</si>
  <si>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</si>
  <si>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</si>
  <si>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</si>
  <si>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</si>
  <si>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</si>
  <si>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</si>
  <si>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</si>
  <si>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</si>
  <si>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</si>
  <si>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</si>
  <si>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</si>
  <si>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</si>
  <si>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</si>
  <si>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</si>
  <si>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</si>
  <si>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</si>
  <si>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</si>
  <si>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</si>
  <si>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</si>
  <si>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</si>
  <si>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</si>
  <si>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</si>
  <si>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</si>
  <si>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</si>
  <si>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</si>
  <si>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</si>
  <si>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</si>
  <si>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</si>
  <si>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</si>
  <si>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</si>
  <si>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</si>
  <si>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</si>
  <si>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</si>
  <si>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</si>
  <si>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</si>
  <si>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</si>
  <si>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</si>
  <si>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</si>
  <si>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</si>
  <si>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</si>
  <si>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</si>
  <si>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</si>
  <si>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</si>
  <si>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</si>
  <si>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</si>
  <si>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</si>
  <si>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</si>
  <si>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</si>
  <si>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</si>
  <si>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</si>
  <si>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</si>
  <si>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</si>
  <si>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</si>
  <si>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</si>
  <si>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</si>
  <si>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</si>
  <si>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</si>
  <si>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</si>
  <si>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</si>
  <si>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</si>
  <si>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</si>
  <si>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</si>
  <si>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</si>
  <si>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</si>
  <si>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</si>
  <si>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</si>
  <si>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</si>
  <si>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</si>
  <si>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</si>
  <si>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</si>
  <si>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</si>
  <si>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</si>
  <si>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</si>
  <si>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</si>
  <si>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</si>
  <si>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</si>
  <si>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</si>
  <si>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</si>
  <si>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</si>
  <si>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</si>
  <si>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</si>
  <si>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</si>
  <si>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</si>
  <si>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</si>
  <si>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</si>
  <si>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</si>
  <si>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</si>
  <si>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</si>
  <si>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</si>
  <si>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</si>
  <si>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</si>
  <si>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</si>
  <si>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</si>
  <si>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</si>
  <si>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</si>
  <si>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</si>
  <si>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</si>
  <si>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</si>
  <si>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</si>
  <si>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</si>
  <si>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</si>
  <si>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</si>
  <si>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</si>
  <si>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</si>
  <si>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</si>
  <si>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</si>
  <si>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</si>
  <si>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</si>
  <si>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</si>
  <si>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</si>
  <si>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</si>
  <si>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</si>
  <si>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</si>
  <si>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</si>
  <si>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</si>
  <si>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</si>
  <si>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</si>
  <si>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</si>
  <si>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</si>
  <si>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</si>
  <si>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</si>
  <si>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</si>
  <si>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</si>
  <si>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</si>
  <si>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</si>
  <si>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</si>
  <si>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</si>
  <si>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</si>
  <si>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</si>
  <si>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</si>
  <si>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</si>
  <si>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</si>
  <si>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</si>
  <si>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</si>
  <si>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</si>
  <si>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</si>
  <si>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</si>
  <si>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</si>
  <si>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</si>
  <si>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</si>
  <si>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</si>
  <si>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</si>
  <si>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</si>
  <si>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</si>
  <si>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</si>
  <si>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</si>
  <si>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</si>
  <si>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</si>
  <si>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</si>
  <si>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</si>
  <si>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</si>
  <si>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</si>
  <si>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</si>
  <si>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</si>
  <si>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</si>
  <si>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</si>
  <si>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</si>
  <si>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</si>
  <si>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</si>
  <si>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</si>
  <si>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</si>
  <si>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</si>
  <si>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</si>
  <si>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</si>
  <si>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</si>
  <si>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</si>
  <si>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</si>
  <si>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</si>
  <si>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</si>
  <si>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</si>
  <si>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</si>
  <si>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</si>
  <si>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</si>
  <si>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</si>
  <si>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</si>
  <si>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</si>
  <si>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</si>
  <si>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</si>
  <si>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</si>
  <si>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</si>
  <si>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</si>
  <si>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</si>
  <si>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</si>
  <si>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</si>
  <si>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</si>
  <si>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</si>
  <si>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</si>
  <si>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</si>
  <si>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</si>
  <si>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</si>
  <si>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</si>
  <si>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</si>
  <si>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</si>
  <si>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</si>
  <si>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</si>
  <si>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</si>
  <si>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</si>
  <si>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</si>
  <si>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</si>
  <si>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</si>
  <si>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</si>
  <si>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</si>
  <si>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</si>
  <si>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</si>
  <si>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</si>
  <si>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</si>
  <si>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</si>
  <si>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</si>
  <si>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</si>
  <si>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</si>
  <si>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</si>
  <si>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</si>
  <si>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</si>
  <si>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</si>
  <si>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</si>
  <si>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</si>
  <si>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</si>
  <si>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</si>
  <si>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</si>
  <si>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</si>
  <si>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</si>
  <si>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</si>
  <si>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</si>
  <si>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</si>
  <si>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</si>
  <si>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</si>
  <si>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</si>
  <si>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</si>
  <si>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</si>
  <si>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</si>
  <si>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</si>
  <si>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</si>
  <si>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</si>
  <si>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</si>
  <si>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</si>
  <si>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</si>
  <si>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</si>
  <si>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</si>
  <si>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</si>
  <si>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</si>
  <si>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</si>
  <si>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</si>
  <si>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</si>
  <si>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</si>
  <si>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</si>
  <si>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</si>
  <si>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</si>
  <si>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</si>
  <si>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</si>
  <si>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</si>
  <si>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</si>
  <si>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</si>
  <si>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</si>
  <si>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</si>
  <si>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</si>
  <si>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</si>
  <si>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</si>
  <si>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</si>
  <si>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</si>
  <si>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</si>
  <si>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</si>
  <si>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</si>
  <si>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</si>
  <si>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</si>
  <si>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</si>
  <si>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</si>
  <si>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</si>
  <si>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</si>
  <si>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</si>
  <si>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</si>
  <si>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</si>
  <si>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</si>
  <si>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</si>
  <si>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</si>
  <si>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</si>
  <si>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</si>
  <si>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</si>
  <si>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</si>
  <si>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</si>
  <si>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</si>
  <si>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</si>
  <si>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</si>
  <si>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</si>
  <si>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</si>
  <si>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</si>
  <si>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</si>
  <si>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</si>
  <si>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</si>
  <si>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</si>
  <si>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</si>
  <si>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</si>
  <si>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</si>
  <si>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</si>
  <si>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</si>
  <si>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</si>
  <si>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</si>
  <si>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</si>
  <si>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</si>
  <si>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</si>
  <si>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</si>
  <si>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</si>
  <si>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</si>
  <si>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</si>
  <si>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</si>
  <si>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</si>
  <si>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</si>
  <si>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</si>
  <si>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</si>
  <si>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</si>
  <si>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</si>
  <si>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</si>
  <si>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</si>
  <si>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</si>
  <si>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</si>
  <si>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</si>
  <si>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</si>
  <si>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</si>
  <si>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</si>
  <si>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</si>
  <si>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</si>
  <si>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</si>
  <si>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</si>
  <si>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</si>
  <si>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</si>
  <si>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</si>
  <si>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</si>
  <si>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</si>
  <si>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</si>
  <si>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</si>
  <si>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</si>
  <si>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</si>
  <si>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</si>
  <si>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</si>
  <si>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</si>
  <si>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</si>
  <si>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</si>
  <si>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</si>
  <si>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</si>
  <si>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</si>
  <si>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</si>
  <si>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</si>
  <si>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</si>
  <si>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</si>
  <si>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</si>
  <si>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</si>
  <si>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</si>
  <si>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</si>
  <si>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</si>
  <si>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</si>
  <si>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</si>
  <si>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</si>
  <si>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</si>
  <si>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</si>
  <si>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</si>
  <si>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</si>
  <si>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</si>
  <si>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</si>
  <si>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</si>
  <si>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</si>
  <si>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</si>
  <si>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</si>
  <si>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</si>
  <si>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</si>
  <si>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</si>
  <si>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</si>
  <si>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</si>
  <si>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</si>
  <si>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</si>
  <si>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</si>
  <si>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</si>
  <si>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</si>
  <si>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</si>
  <si>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</si>
  <si>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</si>
  <si>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</si>
  <si>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</si>
  <si>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</si>
  <si>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</si>
  <si>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</si>
  <si>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</si>
  <si>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</si>
  <si>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</si>
  <si>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</si>
  <si>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</si>
  <si>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</si>
  <si>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</si>
  <si>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</si>
  <si>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</si>
  <si>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</si>
  <si>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</si>
  <si>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</si>
  <si>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</si>
  <si>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</si>
  <si>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</si>
  <si>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</si>
  <si>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</si>
  <si>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</si>
  <si>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</si>
  <si>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</si>
  <si>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</si>
  <si>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</si>
  <si>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</si>
  <si>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</si>
  <si>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</si>
  <si>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</si>
  <si>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</si>
  <si>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</si>
  <si>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</si>
  <si>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</si>
  <si>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</si>
  <si>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</si>
  <si>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</si>
  <si>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</si>
  <si>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</si>
  <si>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</si>
  <si>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</si>
  <si>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</si>
  <si>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</si>
  <si>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</si>
  <si>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</si>
  <si>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</si>
  <si>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</si>
  <si>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</si>
  <si>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</si>
  <si>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</si>
  <si>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</si>
  <si>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</si>
  <si>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</si>
  <si>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</si>
  <si>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</si>
  <si>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</si>
  <si>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</si>
  <si>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</si>
  <si>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</si>
  <si>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</si>
  <si>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</si>
  <si>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</si>
  <si>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</si>
  <si>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</si>
  <si>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</si>
  <si>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</si>
  <si>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</si>
  <si>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</si>
  <si>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</si>
  <si>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</si>
  <si>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</si>
  <si>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</si>
  <si>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</si>
  <si>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</si>
  <si>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</si>
  <si>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</si>
  <si>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</si>
  <si>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</si>
  <si>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</si>
  <si>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</si>
  <si>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</si>
  <si>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</si>
  <si>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</si>
  <si>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</si>
  <si>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</si>
  <si>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</si>
  <si>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</si>
  <si>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</si>
  <si>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</si>
  <si>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</si>
  <si>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</si>
  <si>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</si>
  <si>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</si>
  <si>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</si>
  <si>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</si>
  <si>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</si>
  <si>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</si>
  <si>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</si>
  <si>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</si>
  <si>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</si>
  <si>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</si>
  <si>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</si>
  <si>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</si>
  <si>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</si>
  <si>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</si>
  <si>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</si>
  <si>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</si>
  <si>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</si>
  <si>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</si>
  <si>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</si>
  <si>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</si>
  <si>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</si>
  <si>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</si>
  <si>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</si>
  <si>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</si>
  <si>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</si>
  <si>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</si>
  <si>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</si>
  <si>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</si>
  <si>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</si>
  <si>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</si>
  <si>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</si>
  <si>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</si>
  <si>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</si>
  <si>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</si>
  <si>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</si>
  <si>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</si>
  <si>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</si>
  <si>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</si>
  <si>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</si>
  <si>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</si>
  <si>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</si>
  <si>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</si>
  <si>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</si>
  <si>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</si>
  <si>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</si>
  <si>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</si>
  <si>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</si>
  <si>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</si>
  <si>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</si>
  <si>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</si>
  <si>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</si>
  <si>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</si>
  <si>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</si>
  <si>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</si>
  <si>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</si>
  <si>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</si>
  <si>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</si>
  <si>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</si>
  <si>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</si>
  <si>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</si>
  <si>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</si>
  <si>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</si>
  <si>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</si>
  <si>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</si>
  <si>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</si>
  <si>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</si>
  <si>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</si>
  <si>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</si>
  <si>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</si>
  <si>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</si>
  <si>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</si>
  <si>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</si>
  <si>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</si>
  <si>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</si>
  <si>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</si>
  <si>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</si>
  <si>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</si>
  <si>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</si>
  <si>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</si>
  <si>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</si>
  <si>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</si>
  <si>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</si>
  <si>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</si>
  <si>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</si>
  <si>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</si>
  <si>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</si>
  <si>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</si>
  <si>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</si>
  <si>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</si>
  <si>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</si>
  <si>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</si>
  <si>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</si>
  <si>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</si>
  <si>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</si>
  <si>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</si>
  <si>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</si>
  <si>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</si>
  <si>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</si>
  <si>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</si>
  <si>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</si>
  <si>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</si>
  <si>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</si>
  <si>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</si>
  <si>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</si>
  <si>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</si>
  <si>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</si>
  <si>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</si>
  <si>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</si>
  <si>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</si>
  <si>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</si>
  <si>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</si>
  <si>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</si>
  <si>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</si>
  <si>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</si>
  <si>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</si>
  <si>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</si>
  <si>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</si>
  <si>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</si>
  <si>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</si>
  <si>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</si>
  <si>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</si>
  <si>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</si>
  <si>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</si>
  <si>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</si>
  <si>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</si>
  <si>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</si>
  <si>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</si>
  <si>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</si>
  <si>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</si>
  <si>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</si>
  <si>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</si>
  <si>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</si>
  <si>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</si>
  <si>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</si>
  <si>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</si>
  <si>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</si>
  <si>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</si>
  <si>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</si>
  <si>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</si>
  <si>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</si>
  <si>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</si>
  <si>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</si>
  <si>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</si>
  <si>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</si>
  <si>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</si>
  <si>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</si>
  <si>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</si>
  <si>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</si>
  <si>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</si>
  <si>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</si>
  <si>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</si>
  <si>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</si>
  <si>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</si>
  <si>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</si>
  <si>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</si>
  <si>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</si>
  <si>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</si>
  <si>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</si>
  <si>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</si>
  <si>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</si>
  <si>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</si>
  <si>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</si>
  <si>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</si>
  <si>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</si>
  <si>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</si>
  <si>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</si>
  <si>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</si>
  <si>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</si>
  <si>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</si>
  <si>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</si>
  <si>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</si>
  <si>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</si>
  <si>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</si>
  <si>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</si>
  <si>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</si>
  <si>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</si>
  <si>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</si>
  <si>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</si>
  <si>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</si>
  <si>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</si>
  <si>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</si>
  <si>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</si>
  <si>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</si>
  <si>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</si>
  <si>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</si>
  <si>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</si>
  <si>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</si>
  <si>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</si>
  <si>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</si>
  <si>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</si>
  <si>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</si>
  <si>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</si>
  <si>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</si>
  <si>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</si>
  <si>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</si>
  <si>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</si>
  <si>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</si>
  <si>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</si>
  <si>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</si>
  <si>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</si>
  <si>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</si>
  <si>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</si>
  <si>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</si>
  <si>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</si>
  <si>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</si>
  <si>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</si>
  <si>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</si>
  <si>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</si>
  <si>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</si>
  <si>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</si>
  <si>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</si>
  <si>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</si>
  <si>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</si>
  <si>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</si>
  <si>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</si>
  <si>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</si>
  <si>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</si>
  <si>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</si>
  <si>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</si>
  <si>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</si>
  <si>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</si>
  <si>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</si>
  <si>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</si>
  <si>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</si>
  <si>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</si>
  <si>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</si>
  <si>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</si>
  <si>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</si>
  <si>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</si>
  <si>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</si>
  <si>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</si>
  <si>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</si>
  <si>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</si>
  <si>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</si>
  <si>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</si>
  <si>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</si>
  <si>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</si>
  <si>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</si>
  <si>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</si>
  <si>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</si>
  <si>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</si>
  <si>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</si>
  <si>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</si>
  <si>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</si>
  <si>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</si>
  <si>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</si>
  <si>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</si>
  <si>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</si>
  <si>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</si>
  <si>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</si>
  <si>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</si>
  <si>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</si>
  <si>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</si>
  <si>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</si>
  <si>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</si>
  <si>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</si>
  <si>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</si>
  <si>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</si>
  <si>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</si>
  <si>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</si>
  <si>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</si>
  <si>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</si>
  <si>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</si>
  <si>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</si>
  <si>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</si>
  <si>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</si>
  <si>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</si>
  <si>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</si>
  <si>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</si>
  <si>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</si>
  <si>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</si>
  <si>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</si>
  <si>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</si>
  <si>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</si>
  <si>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</si>
  <si>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</si>
  <si>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</si>
  <si>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</si>
  <si>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</si>
  <si>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</si>
  <si>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</si>
  <si>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</si>
  <si>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</si>
  <si>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</si>
  <si>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</si>
  <si>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</si>
  <si>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</si>
  <si>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</si>
  <si>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</si>
  <si>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</si>
  <si>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</si>
  <si>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</si>
  <si>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</si>
  <si>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</si>
  <si>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</si>
  <si>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</si>
  <si>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</si>
  <si>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</si>
  <si>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</si>
  <si>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</si>
  <si>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</si>
  <si>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</si>
  <si>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</si>
  <si>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</si>
  <si>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</si>
  <si>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</si>
  <si>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</si>
  <si>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</si>
  <si>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</si>
  <si>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</si>
  <si>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</si>
  <si>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</si>
  <si>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</si>
  <si>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</si>
  <si>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</si>
  <si>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</si>
  <si>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</si>
  <si>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</si>
  <si>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</si>
  <si>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</si>
  <si>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</si>
  <si>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</si>
  <si>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</si>
  <si>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</si>
  <si>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</si>
  <si>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</si>
  <si>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</si>
  <si>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</si>
  <si>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</si>
  <si>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</si>
  <si>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</si>
  <si>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</si>
  <si>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</si>
  <si>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</si>
  <si>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</si>
  <si>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</si>
  <si>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</si>
  <si>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</si>
  <si>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</si>
  <si>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</si>
  <si>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</si>
  <si>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</si>
  <si>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</si>
  <si>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</si>
  <si>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</si>
  <si>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</si>
  <si>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</si>
  <si>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</si>
  <si>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</si>
  <si>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</si>
  <si>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</si>
  <si>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</si>
  <si>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</si>
  <si>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</si>
  <si>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</si>
  <si>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</si>
  <si>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</si>
  <si>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</si>
  <si>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</si>
  <si>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</si>
  <si>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</si>
  <si>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</si>
  <si>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</si>
  <si>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</si>
  <si>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</si>
  <si>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</si>
  <si>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</si>
  <si>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</si>
  <si>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</si>
  <si>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</si>
  <si>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</si>
  <si>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</si>
  <si>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</si>
  <si>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</si>
  <si>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</si>
  <si>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</si>
  <si>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</si>
  <si>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</si>
  <si>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</si>
  <si>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</si>
  <si>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</si>
  <si>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</si>
  <si>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</si>
  <si>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</si>
  <si>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</si>
  <si>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</si>
  <si>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</si>
  <si>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</si>
  <si>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</si>
  <si>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</si>
  <si>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</si>
  <si>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</si>
  <si>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</si>
  <si>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</si>
  <si>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</si>
  <si>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</si>
  <si>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</si>
  <si>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</si>
  <si>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</si>
  <si>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</si>
  <si>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</si>
  <si>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</si>
  <si>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</si>
  <si>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</si>
  <si>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</si>
  <si>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</si>
  <si>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</si>
  <si>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</si>
  <si>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</si>
  <si>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</si>
  <si>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</si>
  <si>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</si>
  <si>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</si>
  <si>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</si>
  <si>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</si>
  <si>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</si>
  <si>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</si>
  <si>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</si>
  <si>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</si>
  <si>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</si>
  <si>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</si>
  <si>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</si>
  <si>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</si>
  <si>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</si>
  <si>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</si>
  <si>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</si>
  <si>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</si>
  <si>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</si>
  <si>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</si>
  <si>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</si>
  <si>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</si>
  <si>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</si>
  <si>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</si>
  <si>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</si>
  <si>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</si>
  <si>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</si>
  <si>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</si>
  <si>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</si>
  <si>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</si>
  <si>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</si>
  <si>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</si>
  <si>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</si>
  <si>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</si>
  <si>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</si>
  <si>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</si>
  <si>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</si>
  <si>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</si>
  <si>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</si>
  <si>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</si>
  <si>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</si>
  <si>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</si>
  <si>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</si>
  <si>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</si>
  <si>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</si>
  <si>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</si>
  <si>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</si>
  <si>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</si>
  <si>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</si>
  <si>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</si>
  <si>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</si>
  <si>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</si>
  <si>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</si>
  <si>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</si>
  <si>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</si>
  <si>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</si>
  <si>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</si>
  <si>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</si>
  <si>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</si>
  <si>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</si>
  <si>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</si>
  <si>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</si>
  <si>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</si>
  <si>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</si>
  <si>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</si>
  <si>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</si>
  <si>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</si>
  <si>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</si>
  <si>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</si>
  <si>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</si>
  <si>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</si>
  <si>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</si>
  <si>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</si>
  <si>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</si>
  <si>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</si>
  <si>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</si>
  <si>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</si>
  <si>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</si>
  <si>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</si>
  <si>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</si>
  <si>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</si>
  <si>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</si>
  <si>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</si>
  <si>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</si>
  <si>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</si>
  <si>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</si>
  <si>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</si>
  <si>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</si>
  <si>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</si>
  <si>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</si>
  <si>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</si>
  <si>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</si>
  <si>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</si>
  <si>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</si>
  <si>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</si>
  <si>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</si>
  <si>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</si>
  <si>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</si>
  <si>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</si>
  <si>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</si>
  <si>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</si>
  <si>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</si>
  <si>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</si>
  <si>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</si>
  <si>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</si>
  <si>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</si>
  <si>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</si>
  <si>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</si>
  <si>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</si>
  <si>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</si>
  <si>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</si>
  <si>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</si>
  <si>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</si>
  <si>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</si>
  <si>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</si>
  <si>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</si>
  <si>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</si>
  <si>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</si>
  <si>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</si>
  <si>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</si>
  <si>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</si>
  <si>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</si>
  <si>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</si>
  <si>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</si>
  <si>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</si>
  <si>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</si>
  <si>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</si>
  <si>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</si>
  <si>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</si>
  <si>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</si>
  <si>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</si>
  <si>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</si>
  <si>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</si>
  <si>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</si>
  <si>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</si>
  <si>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</si>
  <si>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</si>
  <si>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</si>
  <si>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</si>
  <si>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</si>
  <si>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</si>
  <si>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</si>
  <si>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</si>
  <si>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</si>
  <si>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</si>
  <si>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</si>
  <si>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</si>
  <si>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</si>
  <si>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</si>
  <si>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</si>
  <si>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</si>
  <si>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</si>
  <si>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</si>
  <si>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</si>
  <si>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</si>
  <si>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</si>
  <si>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</si>
  <si>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</si>
  <si>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</si>
  <si>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</si>
  <si>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</si>
  <si>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</si>
  <si>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</si>
  <si>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</si>
  <si>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</si>
  <si>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</si>
  <si>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</si>
  <si>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</si>
  <si>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</si>
  <si>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</si>
  <si>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</si>
  <si>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</si>
  <si>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</si>
  <si>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</si>
  <si>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</si>
  <si>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</si>
  <si>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</si>
  <si>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</si>
  <si>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</si>
  <si>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</si>
  <si>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</si>
  <si>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</si>
  <si>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</si>
  <si>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</si>
  <si>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</si>
  <si>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</si>
  <si>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</si>
  <si>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</si>
  <si>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</si>
  <si>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</si>
  <si>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</si>
  <si>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</si>
  <si>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</si>
  <si>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</si>
  <si>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</si>
  <si>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</si>
  <si>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</si>
  <si>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</si>
  <si>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</si>
  <si>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</si>
  <si>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</si>
  <si>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</si>
  <si>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</si>
  <si>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</si>
  <si>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</si>
  <si>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</si>
  <si>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</si>
  <si>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</si>
  <si>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</si>
  <si>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</si>
  <si>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</si>
  <si>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</si>
  <si>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</si>
  <si>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</si>
  <si>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</si>
  <si>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</si>
  <si>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</si>
  <si>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</si>
  <si>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</si>
  <si>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</si>
  <si>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</si>
  <si>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</si>
  <si>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</si>
  <si>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</si>
  <si>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</si>
  <si>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</si>
  <si>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</si>
  <si>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</si>
  <si>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</si>
  <si>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</si>
  <si>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</si>
  <si>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</si>
  <si>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</si>
  <si>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</si>
  <si>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</si>
  <si>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</si>
  <si>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</si>
  <si>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</si>
  <si>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</si>
  <si>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</si>
  <si>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</si>
  <si>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</si>
  <si>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</si>
  <si>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</si>
  <si>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</si>
  <si>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</si>
  <si>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</si>
  <si>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</si>
  <si>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</si>
  <si>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</si>
  <si>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</si>
  <si>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</si>
  <si>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</si>
  <si>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</si>
  <si>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</si>
  <si>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</si>
  <si>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</si>
  <si>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</si>
  <si>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</si>
  <si>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</si>
  <si>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</si>
  <si>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</si>
  <si>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</si>
  <si>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</si>
  <si>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</si>
  <si>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</si>
  <si>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</si>
  <si>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</si>
  <si>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</si>
  <si>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</si>
  <si>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</si>
  <si>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</si>
  <si>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</si>
  <si>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</si>
  <si>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</si>
  <si>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</si>
  <si>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</si>
  <si>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</si>
  <si>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</si>
  <si>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</si>
  <si>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</si>
  <si>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</si>
  <si>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</si>
  <si>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</si>
  <si>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</si>
  <si>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</si>
  <si>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</si>
  <si>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</si>
  <si>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</si>
  <si>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</si>
  <si>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</si>
  <si>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</si>
  <si>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</si>
  <si>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</si>
  <si>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</si>
  <si>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</si>
  <si>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</si>
  <si>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</si>
  <si>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</si>
  <si>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</si>
  <si>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</si>
  <si>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</si>
  <si>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</si>
  <si>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</si>
  <si>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</si>
  <si>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</si>
  <si>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</si>
  <si>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</si>
  <si>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</si>
  <si>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</si>
  <si>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</si>
  <si>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</si>
  <si>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</si>
  <si>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</si>
  <si>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</si>
  <si>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</si>
  <si>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</si>
  <si>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</si>
  <si>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</si>
  <si>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</si>
  <si>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</si>
  <si>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</si>
  <si>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</si>
  <si>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</si>
  <si>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</si>
  <si>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</si>
  <si>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</si>
  <si>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</si>
  <si>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</si>
  <si>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</si>
  <si>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</si>
  <si>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</si>
  <si>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</si>
  <si>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</si>
  <si>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</si>
  <si>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</si>
  <si>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</si>
  <si>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</si>
  <si>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</si>
  <si>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</si>
  <si>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</si>
  <si>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</si>
  <si>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</si>
  <si>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</si>
  <si>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</si>
  <si>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</si>
  <si>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</si>
  <si>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</si>
  <si>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</si>
  <si>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</si>
  <si>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</si>
  <si>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</si>
  <si>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</si>
  <si>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</si>
  <si>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</si>
  <si>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</si>
  <si>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</si>
  <si>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</si>
  <si>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</si>
  <si>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</si>
  <si>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</si>
  <si>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</si>
  <si>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</si>
  <si>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</si>
  <si>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</si>
  <si>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</si>
  <si>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</si>
  <si>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</si>
  <si>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</si>
  <si>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</si>
  <si>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</si>
  <si>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</si>
  <si>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</si>
  <si>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</si>
  <si>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</si>
  <si>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</si>
  <si>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</si>
  <si>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</si>
  <si>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</si>
  <si>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</si>
  <si>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</si>
  <si>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</si>
  <si>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</si>
  <si>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</si>
  <si>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</si>
  <si>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</si>
  <si>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</si>
  <si>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</si>
  <si>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</si>
  <si>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</si>
  <si>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</si>
  <si>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</si>
  <si>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</si>
  <si>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</si>
  <si>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</si>
  <si>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</si>
  <si>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</si>
  <si>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</si>
  <si>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</si>
  <si>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</si>
  <si>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</si>
  <si>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</si>
  <si>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</si>
  <si>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</si>
  <si>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</si>
  <si>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</si>
  <si>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</si>
  <si>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</si>
  <si>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</si>
  <si>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</si>
  <si>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</si>
  <si>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</si>
  <si>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</si>
  <si>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</si>
  <si>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</si>
  <si>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</si>
  <si>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</si>
  <si>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</si>
  <si>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</si>
  <si>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</si>
  <si>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</si>
  <si>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</si>
  <si>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</si>
  <si>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</si>
  <si>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</si>
  <si>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</si>
  <si>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</si>
  <si>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</si>
  <si>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</si>
  <si>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</si>
  <si>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</si>
  <si>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</si>
  <si>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</si>
  <si>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</si>
  <si>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</si>
  <si>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</si>
  <si>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</si>
  <si>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</si>
  <si>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</si>
  <si>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</si>
  <si>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</si>
  <si>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</si>
  <si>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</si>
  <si>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</si>
  <si>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</si>
  <si>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</si>
  <si>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</si>
  <si>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</si>
  <si>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</si>
  <si>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</si>
  <si>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</si>
  <si>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</si>
  <si>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</si>
  <si>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</si>
  <si>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</si>
  <si>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</si>
  <si>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</si>
  <si>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</si>
  <si>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</si>
  <si>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</si>
  <si>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</si>
  <si>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</si>
  <si>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</si>
  <si>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</si>
  <si>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</si>
  <si>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</si>
  <si>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</si>
  <si>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</si>
  <si>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</si>
  <si>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</si>
  <si>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</si>
  <si>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</si>
  <si>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</si>
  <si>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</si>
  <si>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</si>
  <si>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</si>
  <si>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</si>
  <si>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</si>
  <si>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</si>
  <si>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</si>
  <si>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</si>
  <si>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</si>
  <si>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</si>
  <si>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</si>
  <si>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</si>
  <si>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</si>
  <si>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</si>
  <si>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</si>
  <si>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</si>
  <si>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</si>
  <si>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</si>
  <si>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</si>
  <si>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</si>
  <si>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</si>
  <si>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</si>
  <si>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</si>
  <si>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</si>
  <si>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</si>
  <si>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</si>
  <si>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</si>
  <si>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</si>
  <si>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</si>
  <si>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</si>
  <si>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</si>
  <si>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</si>
  <si>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</si>
  <si>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</si>
  <si>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</si>
  <si>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</si>
  <si>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</si>
  <si>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</si>
  <si>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</si>
  <si>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</si>
  <si>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</si>
  <si>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</si>
  <si>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</si>
  <si>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</si>
  <si>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</si>
  <si>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</si>
  <si>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</si>
  <si>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</si>
  <si>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</si>
  <si>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</si>
  <si>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</si>
  <si>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</si>
  <si>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</si>
  <si>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</si>
  <si>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</si>
  <si>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</si>
  <si>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</si>
  <si>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</si>
  <si>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</si>
  <si>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</si>
  <si>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</si>
  <si>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</si>
  <si>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</si>
  <si>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</si>
  <si>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</si>
  <si>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</si>
  <si>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</si>
  <si>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</si>
  <si>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</si>
  <si>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</si>
  <si>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</si>
  <si>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</si>
  <si>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</si>
  <si>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</si>
  <si>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</si>
  <si>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</si>
  <si>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</si>
  <si>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</si>
  <si>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</si>
  <si>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</si>
  <si>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</si>
  <si>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</si>
  <si>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</si>
  <si>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</si>
  <si>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</si>
  <si>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</si>
  <si>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</si>
  <si>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</si>
  <si>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</si>
  <si>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</si>
  <si>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</si>
  <si>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</si>
  <si>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</si>
  <si>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</si>
  <si>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</si>
  <si>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</si>
  <si>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</si>
  <si>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</si>
  <si>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</si>
  <si>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</si>
  <si>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</si>
  <si>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</si>
  <si>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</si>
  <si>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</si>
  <si>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</si>
  <si>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</si>
  <si>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</si>
  <si>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</si>
  <si>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</si>
  <si>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</si>
  <si>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</si>
  <si>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</si>
  <si>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</si>
  <si>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</si>
  <si>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</si>
  <si>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</si>
  <si>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</si>
  <si>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</si>
  <si>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</si>
  <si>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</si>
  <si>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</si>
  <si>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</si>
  <si>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</si>
  <si>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</si>
  <si>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</si>
  <si>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</si>
  <si>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</si>
  <si>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</si>
  <si>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</si>
  <si>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</si>
  <si>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</si>
  <si>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</si>
  <si>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</si>
  <si>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</si>
  <si>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</si>
  <si>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</si>
  <si>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</si>
  <si>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</si>
  <si>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</si>
  <si>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</si>
  <si>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</si>
  <si>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</si>
  <si>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</si>
  <si>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</si>
  <si>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</si>
  <si>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</si>
  <si>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</si>
  <si>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</si>
  <si>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</si>
  <si>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</si>
  <si>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</si>
  <si>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</si>
  <si>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</si>
  <si>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</si>
  <si>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</si>
  <si>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</si>
  <si>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</si>
  <si>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</si>
  <si>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</si>
  <si>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</si>
  <si>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</si>
  <si>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</si>
  <si>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</si>
  <si>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</si>
  <si>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</si>
  <si>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</si>
  <si>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</si>
  <si>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</si>
  <si>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</si>
  <si>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</si>
  <si>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</si>
  <si>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</si>
  <si>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</si>
  <si>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</si>
  <si>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</si>
  <si>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</si>
  <si>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</si>
  <si>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</si>
  <si>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</si>
  <si>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</si>
  <si>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</si>
  <si>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</si>
  <si>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</si>
  <si>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</si>
  <si>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</si>
  <si>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</si>
  <si>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</si>
  <si>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</si>
  <si>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</si>
  <si>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</si>
  <si>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</si>
  <si>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</si>
  <si>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</si>
  <si>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</si>
  <si>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</si>
  <si>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</si>
  <si>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</si>
  <si>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</si>
  <si>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</si>
  <si>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</si>
  <si>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</si>
  <si>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</si>
  <si>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</si>
  <si>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</si>
  <si>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</si>
  <si>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</si>
  <si>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</si>
  <si>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</si>
  <si>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</si>
  <si>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</si>
  <si>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</si>
  <si>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</si>
  <si>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</si>
  <si>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</si>
  <si>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</si>
  <si>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</si>
  <si>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</si>
  <si>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</si>
  <si>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</si>
  <si>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</si>
  <si>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</si>
  <si>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</si>
  <si>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</si>
  <si>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</si>
  <si>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</si>
  <si>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</si>
  <si>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</si>
  <si>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</si>
  <si>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</si>
  <si>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</si>
  <si>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</si>
  <si>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</si>
  <si>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</si>
  <si>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</si>
  <si>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</si>
  <si>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</si>
  <si>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</si>
  <si>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</si>
  <si>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</si>
  <si>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</si>
  <si>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</si>
  <si>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</si>
  <si>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</si>
  <si>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</si>
  <si>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</si>
  <si>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</si>
  <si>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</si>
  <si>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</si>
  <si>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</si>
  <si>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</si>
  <si>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</si>
  <si>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</si>
  <si>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</si>
  <si>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</si>
  <si>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</si>
  <si>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</si>
  <si>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</si>
  <si>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</si>
  <si>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</si>
  <si>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</si>
  <si>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</si>
  <si>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</si>
  <si>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</si>
  <si>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</si>
  <si>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</si>
  <si>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</si>
  <si>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</si>
  <si>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</si>
  <si>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</si>
  <si>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</si>
  <si>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</si>
  <si>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</si>
  <si>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</si>
  <si>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</si>
  <si>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</si>
  <si>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</si>
  <si>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</si>
  <si>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</si>
  <si>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</si>
  <si>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</si>
  <si>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</si>
  <si>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</si>
  <si>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</si>
  <si>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</si>
  <si>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</si>
  <si>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</si>
  <si>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</si>
  <si>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</si>
  <si>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</si>
  <si>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</si>
  <si>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</si>
  <si>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</si>
  <si>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</si>
  <si>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</si>
  <si>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</si>
  <si>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</si>
  <si>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</si>
  <si>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</si>
  <si>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</si>
  <si>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</si>
  <si>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</si>
  <si>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</si>
  <si>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</si>
  <si>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</si>
  <si>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</si>
  <si>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</si>
  <si>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</si>
  <si>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</si>
  <si>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</si>
  <si>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</si>
  <si>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</si>
  <si>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</si>
  <si>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</si>
  <si>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</si>
  <si>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</si>
  <si>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</si>
  <si>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</si>
  <si>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</si>
  <si>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</si>
  <si>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</si>
  <si>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</si>
  <si>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</si>
  <si>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</si>
  <si>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</si>
  <si>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</si>
  <si>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</si>
  <si>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</si>
  <si>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</si>
  <si>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</si>
  <si>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</si>
  <si>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</si>
  <si>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</si>
  <si>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</si>
  <si>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</si>
  <si>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</si>
  <si>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</si>
  <si>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</si>
  <si>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</si>
  <si>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</si>
  <si>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</si>
  <si>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</si>
  <si>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</si>
  <si>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</si>
  <si>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</si>
  <si>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</si>
  <si>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</si>
  <si>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</si>
  <si>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</si>
  <si>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</si>
  <si>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</si>
  <si>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</si>
  <si>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</si>
  <si>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</si>
  <si>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</si>
  <si>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</si>
  <si>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</si>
  <si>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</si>
  <si>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</si>
  <si>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</si>
  <si>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</si>
  <si>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</si>
  <si>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</si>
  <si>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</si>
  <si>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</si>
  <si>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</si>
  <si>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</si>
  <si>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</si>
  <si>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</si>
  <si>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</si>
  <si>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</si>
  <si>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</si>
  <si>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</si>
  <si>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</si>
  <si>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</si>
  <si>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</si>
  <si>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</si>
  <si>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</si>
  <si>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</si>
  <si>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</si>
  <si>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</si>
  <si>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</si>
  <si>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</si>
  <si>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</si>
  <si>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</si>
  <si>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</si>
  <si>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</si>
  <si>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</si>
  <si>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</si>
  <si>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</si>
  <si>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</si>
  <si>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</si>
  <si>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</si>
  <si>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</si>
  <si>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</si>
  <si>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</si>
  <si>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</si>
  <si>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</si>
  <si>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</si>
  <si>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</si>
  <si>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</si>
  <si>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</si>
  <si>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</si>
  <si>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</si>
  <si>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</si>
  <si>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</si>
  <si>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</si>
  <si>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</si>
  <si>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</si>
  <si>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</si>
  <si>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</si>
  <si>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</si>
  <si>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</si>
  <si>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</si>
  <si>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</si>
  <si>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</si>
  <si>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</si>
  <si>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</si>
  <si>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</si>
  <si>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</si>
  <si>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</si>
  <si>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</si>
  <si>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</si>
  <si>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</si>
  <si>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</si>
  <si>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</si>
  <si>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</si>
  <si>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</si>
  <si>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</si>
  <si>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</si>
  <si>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</si>
  <si>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</si>
  <si>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</si>
  <si>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</si>
  <si>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</si>
  <si>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</si>
  <si>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</si>
  <si>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</si>
  <si>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</si>
  <si>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</si>
  <si>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</si>
  <si>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</si>
  <si>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</si>
  <si>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</si>
  <si>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</si>
  <si>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</si>
  <si>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</si>
  <si>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</si>
  <si>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</si>
  <si>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</si>
  <si>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</si>
  <si>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</si>
  <si>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</si>
  <si>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</si>
  <si>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</si>
  <si>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</si>
  <si>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</si>
  <si>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</si>
  <si>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</si>
  <si>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</si>
  <si>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</si>
  <si>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</si>
  <si>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</si>
  <si>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</si>
  <si>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</si>
  <si>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</si>
  <si>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</si>
  <si>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</si>
  <si>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</si>
  <si>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</si>
  <si>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</si>
  <si>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</si>
  <si>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</si>
  <si>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</si>
  <si>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</si>
  <si>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</si>
  <si>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</si>
  <si>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</si>
  <si>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</si>
  <si>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</si>
  <si>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</si>
  <si>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</si>
  <si>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</si>
  <si>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</si>
  <si>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</si>
  <si>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</si>
  <si>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</si>
  <si>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</si>
  <si>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</si>
  <si>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</si>
  <si>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</si>
  <si>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</si>
  <si>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</si>
  <si>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</si>
  <si>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</si>
  <si>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</si>
  <si>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</si>
  <si>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</si>
  <si>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</si>
  <si>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</si>
  <si>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</si>
  <si>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</si>
  <si>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</si>
  <si>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</si>
  <si>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</si>
  <si>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</si>
  <si>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</si>
  <si>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</si>
  <si>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</si>
  <si>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</si>
  <si>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</si>
  <si>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</si>
  <si>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</si>
  <si>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</si>
  <si>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</si>
  <si>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</si>
  <si>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</si>
  <si>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</si>
  <si>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</si>
  <si>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</si>
  <si>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</si>
  <si>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</si>
  <si>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</si>
  <si>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</si>
  <si>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</si>
  <si>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</si>
  <si>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</si>
  <si>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</si>
  <si>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</si>
  <si>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</si>
  <si>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</si>
  <si>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</si>
  <si>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</si>
  <si>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</si>
  <si>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</si>
  <si>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</si>
  <si>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</si>
  <si>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</si>
  <si>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</si>
  <si>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</si>
  <si>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</si>
  <si>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</si>
  <si>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</si>
  <si>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</si>
  <si>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</si>
  <si>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</si>
  <si>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</si>
  <si>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</si>
  <si>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</si>
  <si>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</si>
  <si>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</si>
  <si>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</si>
  <si>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</si>
  <si>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</si>
  <si>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</si>
  <si>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</si>
  <si>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</si>
  <si>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</si>
  <si>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</si>
  <si>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</si>
  <si>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</si>
  <si>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</si>
  <si>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</si>
  <si>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</si>
  <si>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</si>
  <si>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</si>
  <si>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</si>
  <si>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</si>
  <si>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</si>
  <si>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</si>
  <si>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</si>
  <si>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</si>
  <si>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</si>
  <si>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</si>
  <si>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</si>
  <si>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</si>
  <si>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</si>
  <si>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</si>
  <si>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</si>
  <si>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</si>
  <si>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</si>
  <si>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</si>
  <si>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</si>
  <si>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</si>
  <si>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</si>
  <si>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</si>
  <si>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</si>
  <si>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</si>
  <si>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</si>
  <si>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</si>
  <si>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</si>
  <si>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</si>
  <si>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</si>
  <si>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</si>
  <si>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</si>
  <si>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</si>
  <si>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</si>
  <si>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</si>
  <si>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</si>
  <si>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</si>
  <si>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</si>
  <si>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</si>
  <si>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</si>
  <si>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</si>
  <si>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</si>
  <si>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</si>
  <si>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</si>
  <si>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</si>
  <si>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</si>
  <si>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</si>
  <si>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</si>
  <si>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</si>
  <si>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</si>
  <si>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</si>
  <si>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</si>
  <si>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</si>
  <si>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</si>
  <si>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</si>
  <si>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</si>
  <si>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</si>
  <si>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</si>
  <si>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</si>
  <si>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</si>
  <si>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</si>
  <si>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</si>
  <si>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</si>
  <si>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</si>
  <si>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</si>
  <si>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</si>
  <si>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</si>
  <si>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</si>
  <si>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</si>
  <si>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</si>
  <si>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</si>
  <si>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</si>
  <si>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</si>
  <si>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</si>
  <si>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</si>
  <si>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</si>
  <si>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</si>
  <si>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</si>
  <si>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</si>
  <si>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</si>
  <si>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</si>
  <si>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</si>
  <si>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</si>
  <si>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</si>
  <si>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</si>
  <si>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</si>
  <si>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</si>
  <si>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</si>
  <si>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</si>
  <si>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</si>
  <si>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</si>
  <si>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</si>
  <si>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</si>
  <si>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</si>
  <si>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</si>
  <si>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</si>
  <si>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</si>
  <si>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</si>
  <si>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</si>
  <si>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</si>
  <si>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</si>
  <si>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</si>
  <si>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</si>
  <si>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</si>
  <si>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</si>
  <si>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</si>
  <si>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</si>
  <si>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</si>
  <si>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</si>
  <si>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</si>
  <si>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</si>
  <si>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</si>
  <si>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</si>
  <si>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</si>
  <si>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</si>
  <si>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</si>
  <si>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</si>
  <si>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</si>
  <si>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</si>
  <si>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</si>
  <si>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</si>
  <si>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</si>
  <si>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</si>
  <si>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</si>
  <si>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</si>
  <si>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</si>
  <si>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</si>
  <si>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</si>
  <si>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</si>
  <si>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</si>
  <si>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</si>
  <si>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</si>
  <si>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</si>
  <si>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</si>
  <si>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</si>
  <si>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</si>
  <si>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</si>
  <si>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</si>
  <si>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</si>
  <si>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</si>
  <si>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</si>
  <si>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</si>
  <si>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</si>
  <si>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</si>
  <si>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</si>
  <si>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</si>
  <si>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</si>
  <si>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</si>
  <si>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</si>
  <si>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</si>
  <si>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</si>
  <si>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</si>
  <si>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</si>
  <si>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</si>
  <si>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</si>
  <si>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</si>
  <si>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</si>
  <si>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</si>
  <si>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</si>
  <si>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</si>
  <si>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</si>
  <si>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</si>
  <si>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</si>
  <si>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</si>
  <si>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</si>
  <si>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</si>
  <si>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</si>
  <si>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</si>
  <si>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</si>
  <si>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</si>
  <si>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</si>
  <si>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</si>
  <si>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</si>
  <si>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</si>
  <si>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</si>
  <si>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</si>
  <si>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</si>
  <si>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</si>
  <si>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</si>
  <si>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</si>
  <si>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</si>
  <si>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</si>
  <si>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</si>
  <si>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</si>
  <si>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</si>
  <si>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</si>
  <si>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</si>
  <si>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</si>
  <si>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</si>
  <si>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</si>
  <si>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</si>
  <si>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</si>
  <si>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</si>
  <si>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</si>
  <si>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</si>
  <si>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</si>
  <si>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</si>
  <si>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</si>
  <si>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</si>
  <si>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</si>
  <si>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</si>
  <si>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</si>
  <si>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</si>
  <si>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</si>
  <si>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</si>
  <si>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</si>
  <si>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</si>
  <si>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</si>
  <si>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</si>
  <si>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</si>
  <si>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</si>
  <si>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</si>
  <si>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</si>
  <si>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</si>
  <si>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</si>
  <si>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</si>
  <si>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</si>
  <si>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</si>
  <si>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</si>
  <si>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</si>
  <si>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</si>
  <si>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</si>
  <si>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</si>
  <si>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</si>
  <si>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</si>
  <si>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</si>
  <si>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</si>
  <si>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</si>
  <si>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</si>
  <si>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</si>
  <si>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</si>
  <si>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</si>
  <si>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</si>
  <si>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</si>
  <si>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</si>
  <si>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</si>
  <si>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</si>
  <si>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</si>
  <si>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</si>
  <si>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</si>
  <si>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</si>
  <si>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</si>
  <si>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</si>
  <si>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</si>
  <si>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</si>
  <si>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</si>
  <si>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</si>
  <si>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</si>
  <si>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</si>
  <si>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</si>
  <si>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</si>
  <si>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</si>
  <si>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</si>
  <si>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</si>
  <si>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</si>
  <si>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</si>
  <si>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</si>
  <si>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</si>
  <si>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</si>
  <si>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</si>
  <si>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</si>
  <si>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</si>
  <si>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</si>
  <si>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</si>
  <si>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</si>
  <si>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</si>
  <si>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</si>
  <si>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</si>
  <si>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</si>
  <si>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</si>
  <si>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</si>
  <si>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</si>
  <si>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</si>
  <si>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</si>
  <si>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</si>
  <si>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</si>
  <si>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</si>
  <si>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</si>
  <si>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</si>
  <si>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</si>
  <si>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</si>
  <si>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</si>
  <si>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</si>
  <si>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</si>
  <si>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</si>
  <si>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</si>
  <si>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</si>
  <si>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</si>
  <si>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</si>
  <si>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</si>
  <si>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</si>
  <si>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</si>
  <si>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</si>
  <si>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</si>
  <si>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</si>
  <si>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</si>
  <si>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</si>
  <si>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</si>
  <si>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</si>
  <si>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</si>
  <si>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</si>
  <si>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</si>
  <si>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</si>
  <si>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</si>
  <si>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</si>
  <si>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</si>
  <si>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</si>
  <si>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</si>
  <si>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</si>
  <si>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</si>
  <si>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</si>
  <si>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</si>
  <si>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</si>
  <si>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</si>
  <si>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</si>
  <si>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</si>
  <si>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</si>
  <si>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</si>
  <si>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</si>
  <si>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</si>
  <si>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</si>
  <si>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</si>
  <si>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</si>
  <si>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</si>
  <si>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</si>
  <si>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</si>
  <si>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</si>
  <si>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</si>
  <si>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</si>
  <si>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</si>
  <si>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</si>
  <si>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</si>
  <si>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</si>
  <si>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</si>
  <si>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</si>
  <si>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</si>
  <si>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</si>
  <si>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</si>
  <si>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</si>
  <si>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</si>
  <si>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</si>
  <si>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</si>
  <si>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</si>
  <si>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</si>
  <si>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</si>
  <si>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</si>
  <si>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</si>
  <si>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</si>
  <si>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</si>
  <si>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</si>
  <si>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</si>
  <si>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</si>
  <si>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</si>
  <si>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</si>
  <si>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</si>
  <si>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</si>
  <si>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</si>
  <si>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</si>
  <si>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</si>
  <si>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</si>
  <si>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</si>
  <si>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</si>
  <si>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</si>
  <si>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</si>
  <si>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</si>
  <si>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</si>
  <si>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</si>
  <si>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</si>
  <si>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</si>
  <si>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</si>
  <si>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</si>
  <si>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</si>
  <si>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</si>
  <si>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</si>
  <si>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</si>
  <si>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</si>
  <si>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</si>
  <si>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</si>
  <si>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</si>
  <si>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</si>
  <si>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</si>
  <si>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</si>
  <si>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</si>
  <si>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</si>
  <si>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</si>
  <si>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</si>
  <si>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</si>
  <si>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</si>
  <si>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</si>
  <si>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</si>
  <si>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</si>
  <si>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</si>
  <si>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</si>
  <si>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</si>
  <si>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</si>
  <si>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</si>
  <si>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</si>
  <si>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</si>
  <si>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</si>
  <si>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</si>
  <si>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</si>
  <si>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</si>
  <si>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</si>
  <si>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</si>
  <si>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</si>
  <si>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</si>
  <si>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</si>
  <si>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</si>
  <si>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</si>
  <si>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</si>
  <si>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</si>
  <si>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</si>
  <si>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</si>
  <si>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</si>
  <si>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</si>
  <si>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</si>
  <si>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</si>
  <si>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</si>
  <si>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</si>
  <si>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</si>
  <si>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</si>
  <si>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</si>
  <si>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</si>
  <si>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</si>
  <si>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</si>
  <si>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</si>
  <si>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</si>
  <si>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</si>
  <si>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</si>
  <si>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</si>
  <si>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</si>
  <si>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</si>
  <si>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</si>
  <si>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</si>
  <si>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</si>
  <si>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</si>
  <si>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</si>
  <si>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</si>
  <si>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</si>
  <si>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</si>
  <si>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</si>
  <si>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</si>
  <si>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</si>
  <si>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</si>
  <si>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</si>
  <si>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</si>
  <si>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</si>
  <si>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</si>
  <si>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</si>
  <si>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</si>
  <si>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</si>
  <si>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</si>
  <si>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</si>
  <si>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</si>
  <si>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</si>
  <si>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</si>
  <si>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</si>
  <si>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</si>
  <si>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</si>
  <si>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</si>
  <si>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</si>
  <si>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</si>
  <si>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</si>
  <si>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</si>
  <si>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</si>
  <si>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</si>
  <si>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</si>
  <si>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</si>
  <si>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</si>
  <si>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</si>
  <si>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</si>
  <si>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</si>
  <si>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</si>
  <si>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</si>
  <si>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</si>
  <si>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</si>
  <si>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</si>
  <si>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</si>
  <si>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</si>
  <si>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</si>
  <si>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</si>
  <si>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</si>
  <si>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</si>
  <si>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</si>
  <si>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</si>
  <si>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</si>
  <si>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</si>
  <si>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</si>
  <si>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</si>
  <si>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</si>
  <si>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</si>
  <si>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</si>
  <si>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</si>
  <si>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</si>
  <si>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</si>
  <si>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</si>
  <si>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</si>
  <si>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</si>
  <si>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</si>
  <si>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</si>
  <si>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</si>
  <si>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</si>
  <si>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</si>
  <si>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</si>
  <si>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</si>
  <si>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</si>
  <si>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</si>
  <si>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</si>
  <si>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</si>
  <si>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</si>
  <si>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</si>
  <si>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</si>
  <si>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</si>
  <si>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</si>
  <si>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</si>
  <si>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</si>
  <si>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</si>
  <si>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</si>
  <si>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</si>
  <si>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</si>
  <si>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</si>
  <si>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</si>
  <si>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</si>
  <si>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</si>
  <si>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</si>
  <si>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</si>
  <si>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</si>
  <si>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</si>
  <si>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</si>
  <si>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</si>
  <si>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</si>
  <si>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</si>
  <si>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</si>
  <si>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</si>
  <si>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</si>
  <si>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</si>
  <si>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</si>
  <si>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</si>
  <si>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</si>
  <si>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</si>
  <si>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</si>
  <si>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</si>
  <si>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</si>
  <si>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</si>
  <si>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</si>
  <si>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</si>
  <si>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</si>
  <si>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</si>
  <si>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</si>
  <si>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</si>
  <si>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</si>
  <si>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</si>
  <si>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</si>
  <si>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</si>
  <si>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</si>
  <si>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</si>
  <si>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</si>
  <si>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</si>
  <si>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</si>
  <si>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</si>
  <si>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</si>
  <si>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</si>
  <si>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</si>
  <si>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</si>
  <si>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</si>
  <si>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</si>
  <si>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</si>
  <si>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</si>
  <si>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</si>
  <si>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</si>
  <si>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</si>
  <si>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</si>
  <si>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</si>
  <si>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</si>
  <si>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</si>
  <si>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</si>
  <si>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</si>
  <si>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</si>
  <si>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</si>
  <si>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</si>
  <si>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</si>
  <si>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</si>
  <si>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</si>
  <si>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</si>
  <si>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</si>
  <si>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</si>
  <si>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</si>
  <si>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</si>
  <si>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</si>
  <si>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</si>
  <si>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</si>
  <si>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</si>
  <si>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</si>
  <si>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</si>
  <si>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</si>
  <si>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</si>
  <si>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</si>
  <si>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</si>
  <si>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</si>
  <si>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</si>
  <si>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</si>
  <si>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</si>
  <si>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</si>
  <si>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</si>
  <si>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</si>
  <si>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</si>
  <si>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</si>
  <si>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</si>
  <si>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</si>
  <si>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</si>
  <si>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</si>
  <si>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</si>
  <si>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</si>
  <si>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</si>
  <si>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</si>
  <si>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</si>
  <si>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</si>
  <si>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</si>
  <si>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</si>
  <si>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</si>
  <si>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</si>
  <si>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</si>
  <si>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</si>
  <si>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</si>
  <si>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</si>
  <si>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</si>
  <si>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</si>
  <si>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</si>
  <si>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</si>
  <si>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</si>
  <si>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</si>
  <si>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</si>
  <si>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</si>
  <si>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</si>
  <si>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</si>
  <si>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</si>
  <si>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</si>
  <si>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</si>
  <si>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</si>
  <si>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</si>
  <si>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</si>
  <si>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</si>
  <si>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</si>
  <si>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</si>
  <si>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</si>
  <si>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</si>
  <si>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</si>
  <si>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</si>
  <si>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</si>
  <si>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</si>
  <si>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</si>
  <si>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</si>
  <si>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</si>
  <si>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</si>
  <si>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</si>
  <si>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</si>
  <si>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</si>
  <si>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</si>
  <si>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</si>
  <si>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</si>
  <si>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</si>
  <si>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</si>
  <si>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</si>
  <si>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</si>
  <si>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</si>
  <si>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</si>
  <si>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</si>
  <si>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</si>
  <si>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</si>
  <si>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</si>
  <si>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</si>
  <si>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</si>
  <si>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</si>
  <si>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</si>
  <si>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</si>
  <si>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</si>
  <si>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</si>
  <si>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</si>
  <si>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</si>
  <si>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</si>
  <si>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</si>
  <si>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</si>
  <si>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</si>
  <si>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</si>
  <si>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</si>
  <si>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</si>
  <si>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</si>
  <si>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</si>
  <si>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</si>
  <si>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</si>
  <si>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</si>
  <si>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</si>
  <si>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</si>
  <si>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</si>
  <si>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</si>
  <si>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</si>
  <si>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</si>
  <si>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</si>
  <si>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</si>
  <si>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</si>
  <si>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</si>
  <si>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</si>
  <si>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</si>
  <si>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</si>
  <si>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</si>
  <si>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</si>
  <si>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</si>
  <si>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</si>
  <si>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</si>
  <si>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</si>
  <si>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</si>
  <si>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</si>
  <si>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</si>
  <si>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</si>
  <si>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</si>
  <si>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</si>
  <si>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</si>
  <si>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</si>
  <si>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</si>
  <si>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</si>
  <si>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</si>
  <si>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</si>
  <si>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</si>
  <si>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</si>
  <si>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</si>
  <si>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</si>
  <si>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</si>
  <si>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</si>
  <si>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</si>
  <si>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</si>
  <si>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</si>
  <si>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</si>
  <si>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</si>
  <si>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</si>
  <si>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</si>
  <si>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</si>
  <si>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</si>
  <si>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</si>
  <si>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</si>
  <si>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</si>
  <si>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</si>
  <si>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</si>
  <si>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</si>
  <si>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</si>
  <si>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</si>
  <si>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</si>
  <si>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</si>
  <si>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</si>
  <si>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</si>
  <si>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</si>
  <si>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</si>
  <si>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</si>
  <si>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</si>
  <si>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</si>
  <si>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</si>
  <si>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</si>
  <si>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</si>
  <si>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</si>
  <si>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</si>
  <si>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</si>
  <si>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</si>
  <si>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</si>
  <si>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</si>
  <si>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</si>
  <si>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</si>
  <si>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</si>
  <si>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</si>
  <si>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</si>
  <si>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</si>
  <si>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</si>
  <si>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</si>
  <si>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</si>
  <si>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</si>
  <si>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</si>
  <si>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</si>
  <si>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</si>
  <si>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</si>
  <si>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</si>
  <si>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</si>
  <si>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</si>
  <si>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</si>
  <si>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</si>
  <si>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</si>
  <si>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</si>
  <si>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</si>
  <si>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</si>
  <si>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</si>
  <si>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</si>
  <si>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</si>
  <si>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</si>
  <si>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</si>
  <si>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</si>
  <si>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</si>
  <si>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</si>
  <si>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</si>
  <si>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</si>
  <si>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</si>
  <si>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</si>
  <si>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</si>
  <si>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</si>
  <si>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</si>
  <si>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</si>
  <si>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</si>
  <si>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</si>
  <si>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</si>
  <si>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</si>
  <si>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</si>
  <si>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</si>
  <si>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</si>
  <si>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</si>
  <si>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</si>
  <si>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</si>
  <si>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</si>
  <si>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</si>
  <si>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</si>
  <si>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</si>
  <si>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</si>
  <si>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</si>
  <si>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</si>
  <si>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</si>
  <si>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</si>
  <si>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</si>
  <si>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</si>
  <si>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</si>
  <si>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</si>
  <si>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</si>
  <si>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</si>
  <si>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</si>
  <si>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</si>
  <si>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</si>
  <si>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</si>
  <si>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</si>
  <si>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</si>
  <si>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</si>
  <si>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</si>
  <si>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</si>
  <si>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</si>
  <si>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</si>
  <si>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</si>
  <si>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</si>
  <si>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</si>
  <si>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</si>
  <si>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</si>
  <si>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</si>
  <si>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</si>
  <si>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</si>
  <si>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</si>
  <si>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</si>
  <si>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</si>
  <si>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</si>
  <si>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</si>
  <si>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</si>
  <si>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</si>
  <si>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</si>
  <si>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</si>
  <si>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</si>
  <si>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</si>
  <si>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</si>
  <si>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</si>
  <si>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</si>
  <si>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</si>
  <si>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</si>
  <si>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</si>
  <si>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</si>
  <si>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</si>
  <si>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</si>
  <si>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</si>
  <si>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</si>
  <si>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</si>
  <si>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</si>
  <si>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</si>
  <si>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</si>
  <si>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</si>
  <si>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</si>
  <si>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</si>
  <si>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</si>
  <si>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</si>
  <si>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</si>
  <si>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</si>
  <si>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</si>
  <si>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</si>
  <si>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</si>
  <si>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</si>
  <si>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</si>
  <si>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</si>
  <si>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</si>
  <si>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</si>
  <si>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</si>
  <si>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</si>
  <si>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</si>
  <si>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</si>
  <si>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</si>
  <si>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</si>
  <si>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</si>
  <si>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</si>
  <si>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</si>
  <si>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</si>
  <si>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</si>
  <si>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</si>
  <si>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</si>
  <si>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</si>
  <si>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</si>
  <si>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</si>
  <si>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</si>
  <si>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</si>
  <si>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</si>
  <si>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</si>
  <si>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</si>
  <si>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</si>
  <si>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</si>
  <si>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</si>
  <si>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</si>
  <si>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</si>
  <si>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</si>
  <si>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</si>
  <si>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</si>
  <si>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</si>
  <si>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</si>
  <si>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</si>
  <si>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</si>
  <si>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</si>
  <si>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</si>
  <si>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</si>
  <si>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</si>
  <si>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</si>
  <si>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</si>
  <si>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</si>
  <si>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</si>
  <si>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</si>
  <si>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</si>
  <si>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</si>
  <si>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</si>
  <si>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</si>
  <si>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</si>
  <si>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</si>
  <si>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</si>
  <si>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</si>
  <si>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</si>
  <si>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</si>
  <si>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</si>
  <si>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</si>
  <si>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</si>
  <si>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</si>
  <si>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</si>
  <si>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</si>
  <si>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</si>
  <si>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</si>
  <si>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</si>
  <si>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</si>
  <si>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</si>
  <si>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</si>
  <si>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</si>
  <si>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</si>
  <si>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</si>
  <si>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</si>
  <si>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</si>
  <si>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</si>
  <si>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</si>
  <si>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</si>
  <si>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</si>
  <si>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</si>
  <si>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</si>
  <si>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</si>
  <si>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</si>
  <si>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</si>
  <si>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</si>
  <si>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</si>
  <si>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</si>
  <si>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</si>
  <si>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</si>
  <si>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</si>
  <si>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</si>
  <si>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</si>
  <si>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</si>
  <si>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</si>
  <si>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</si>
  <si>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</si>
  <si>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</si>
  <si>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</si>
  <si>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</si>
  <si>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</si>
  <si>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</si>
  <si>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</si>
  <si>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</si>
  <si>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</si>
  <si>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</si>
  <si>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</si>
  <si>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</si>
  <si>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</si>
  <si>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</si>
  <si>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</si>
  <si>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</si>
  <si>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</si>
  <si>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</si>
  <si>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</si>
  <si>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</si>
  <si>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</si>
  <si>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</si>
  <si>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</si>
  <si>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</si>
  <si>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</si>
  <si>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</si>
  <si>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</si>
  <si>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</si>
  <si>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</si>
  <si>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</si>
  <si>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</si>
  <si>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</si>
  <si>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</si>
  <si>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</si>
  <si>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</si>
  <si>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</si>
  <si>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</si>
  <si>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</si>
  <si>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</si>
  <si>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</si>
  <si>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</si>
  <si>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</si>
  <si>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</si>
  <si>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</si>
  <si>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</si>
  <si>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</si>
  <si>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</si>
  <si>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</si>
  <si>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</si>
  <si>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</si>
  <si>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</si>
  <si>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</si>
  <si>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</si>
  <si>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</si>
  <si>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</si>
  <si>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</si>
  <si>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</si>
  <si>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</si>
  <si>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</si>
  <si>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</si>
  <si>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</si>
  <si>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</si>
  <si>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</si>
  <si>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</si>
  <si>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</si>
  <si>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</si>
  <si>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</si>
  <si>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</si>
  <si>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</si>
  <si>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</si>
  <si>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</si>
  <si>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</si>
  <si>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</si>
  <si>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</si>
  <si>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</si>
  <si>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</si>
  <si>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</si>
  <si>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</si>
  <si>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</si>
  <si>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</si>
  <si>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</si>
  <si>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</si>
  <si>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</si>
  <si>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</si>
  <si>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</si>
  <si>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</si>
  <si>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</si>
  <si>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</si>
  <si>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</si>
  <si>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</si>
  <si>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</si>
  <si>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</si>
  <si>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</si>
  <si>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</si>
  <si>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</si>
  <si>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</si>
  <si>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</si>
  <si>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</si>
  <si>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</si>
  <si>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</si>
  <si>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</si>
  <si>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</si>
  <si>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</si>
  <si>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</si>
  <si>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</si>
  <si>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</si>
  <si>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</si>
  <si>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</si>
  <si>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</si>
  <si>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</si>
  <si>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</si>
  <si>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</si>
  <si>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</si>
  <si>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</si>
  <si>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</si>
  <si>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</si>
  <si>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</si>
  <si>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</si>
  <si>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</si>
  <si>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</si>
  <si>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</si>
  <si>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</si>
  <si>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</si>
  <si>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</si>
  <si>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</si>
  <si>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</si>
  <si>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</si>
  <si>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</si>
  <si>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</si>
  <si>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</si>
  <si>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</si>
  <si>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</si>
  <si>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</si>
  <si>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</si>
  <si>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</si>
  <si>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</si>
  <si>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</si>
  <si>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</si>
  <si>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</si>
  <si>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</si>
  <si>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</si>
  <si>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</si>
  <si>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</si>
  <si>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</si>
  <si>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</si>
  <si>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</si>
  <si>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</si>
  <si>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</si>
  <si>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</si>
  <si>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</si>
  <si>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</si>
  <si>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</si>
  <si>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</si>
  <si>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</si>
  <si>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</si>
  <si>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</si>
  <si>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</si>
  <si>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</si>
  <si>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</si>
  <si>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</si>
  <si>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</si>
  <si>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</si>
  <si>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</si>
  <si>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</si>
  <si>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</si>
  <si>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</si>
  <si>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</si>
  <si>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</si>
  <si>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</si>
  <si>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</si>
  <si>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</si>
  <si>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</si>
  <si>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</si>
  <si>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</si>
  <si>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</si>
  <si>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</si>
  <si>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</si>
  <si>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</si>
  <si>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</si>
  <si>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</si>
  <si>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</si>
  <si>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</si>
  <si>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</si>
  <si>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</si>
  <si>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</si>
  <si>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</si>
  <si>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</si>
  <si>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</si>
  <si>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</si>
  <si>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</si>
  <si>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</si>
  <si>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</si>
  <si>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</si>
  <si>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</si>
  <si>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</si>
  <si>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</si>
  <si>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</si>
  <si>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</si>
  <si>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</si>
  <si>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</si>
  <si>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</si>
  <si>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</si>
  <si>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</si>
  <si>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</si>
  <si>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</si>
  <si>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</si>
  <si>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</si>
  <si>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</si>
  <si>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</si>
  <si>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</si>
  <si>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</si>
  <si>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</si>
  <si>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</si>
  <si>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</si>
  <si>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</si>
  <si>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</si>
  <si>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</si>
  <si>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</si>
  <si>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</si>
  <si>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</si>
  <si>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</si>
  <si>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</si>
  <si>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</si>
  <si>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</si>
  <si>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</si>
  <si>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</si>
  <si>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</si>
  <si>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</si>
  <si>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</si>
  <si>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</si>
  <si>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</si>
  <si>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</si>
  <si>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</si>
  <si>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</si>
  <si>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</si>
  <si>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</si>
  <si>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</si>
  <si>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</si>
  <si>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</si>
  <si>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</si>
  <si>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</si>
  <si>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</si>
  <si>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</si>
  <si>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</si>
  <si>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</si>
  <si>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</si>
  <si>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</si>
  <si>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</si>
  <si>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</si>
  <si>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</si>
  <si>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</si>
  <si>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</si>
  <si>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</si>
  <si>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</si>
  <si>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</si>
  <si>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</si>
  <si>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</si>
  <si>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</si>
  <si>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</si>
  <si>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</si>
  <si>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</si>
  <si>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</si>
  <si>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</si>
  <si>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</si>
  <si>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</si>
  <si>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</si>
  <si>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</si>
  <si>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</si>
  <si>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</si>
  <si>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</si>
  <si>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</si>
  <si>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</si>
  <si>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</si>
  <si>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</si>
  <si>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</si>
  <si>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</si>
  <si>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</si>
  <si>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</si>
  <si>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</si>
  <si>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</si>
  <si>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</si>
  <si>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</si>
  <si>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</si>
  <si>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</si>
  <si>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</si>
  <si>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</si>
  <si>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</si>
  <si>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</si>
  <si>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</si>
  <si>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</si>
  <si>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</si>
  <si>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</si>
  <si>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</si>
  <si>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</si>
  <si>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</si>
  <si>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</si>
  <si>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</si>
  <si>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</si>
  <si>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</si>
  <si>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</si>
  <si>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</si>
  <si>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</si>
  <si>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</si>
  <si>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</si>
  <si>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</si>
  <si>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</si>
  <si>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</si>
  <si>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</si>
  <si>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</si>
  <si>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</si>
  <si>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</si>
  <si>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</si>
  <si>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</si>
  <si>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</si>
  <si>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</si>
  <si>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</si>
  <si>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</si>
  <si>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</si>
  <si>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</si>
  <si>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</si>
  <si>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</si>
  <si>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</si>
  <si>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</si>
  <si>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</si>
  <si>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</si>
  <si>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</si>
  <si>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</si>
  <si>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</si>
  <si>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</si>
  <si>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</si>
  <si>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</si>
  <si>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</si>
  <si>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</si>
  <si>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</si>
  <si>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</si>
  <si>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</si>
  <si>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</si>
  <si>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</si>
  <si>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</si>
  <si>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</si>
  <si>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</si>
  <si>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</si>
  <si>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</si>
  <si>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</si>
  <si>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</si>
  <si>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</si>
  <si>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</si>
  <si>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</si>
  <si>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</si>
  <si>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</si>
  <si>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</si>
  <si>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</si>
  <si>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</si>
  <si>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</si>
  <si>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</si>
  <si>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</si>
  <si>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</si>
  <si>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</si>
  <si>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</si>
  <si>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</si>
  <si>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</si>
  <si>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</si>
  <si>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</si>
  <si>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</si>
  <si>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</si>
  <si>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</si>
  <si>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</si>
  <si>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</si>
  <si>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</si>
  <si>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</si>
  <si>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</si>
  <si>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</si>
  <si>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</si>
  <si>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</si>
  <si>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</si>
  <si>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</si>
  <si>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</si>
  <si>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</si>
  <si>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</si>
  <si>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</si>
  <si>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</si>
  <si>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</si>
  <si>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</si>
  <si>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</si>
  <si>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</si>
  <si>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</si>
  <si>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</si>
  <si>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</si>
  <si>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</si>
  <si>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</si>
  <si>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</si>
  <si>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</si>
  <si>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</si>
  <si>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</si>
  <si>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</si>
  <si>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</si>
  <si>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</si>
  <si>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</si>
  <si>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</si>
  <si>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</si>
  <si>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</si>
  <si>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</si>
  <si>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</si>
  <si>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</si>
  <si>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</si>
  <si>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</si>
  <si>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</si>
  <si>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</si>
  <si>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</si>
  <si>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</si>
  <si>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</si>
  <si>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</si>
  <si>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</si>
  <si>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</si>
  <si>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</si>
  <si>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</si>
  <si>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</si>
  <si>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</si>
  <si>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</si>
  <si>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</si>
  <si>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</si>
  <si>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</si>
  <si>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</si>
  <si>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</si>
  <si>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</si>
  <si>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</si>
  <si>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</si>
  <si>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</si>
  <si>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</si>
  <si>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</si>
  <si>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</si>
  <si>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</si>
  <si>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</si>
  <si>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</si>
  <si>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</si>
  <si>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</si>
  <si>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</si>
  <si>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</si>
  <si>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</si>
  <si>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</si>
  <si>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</si>
  <si>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</si>
  <si>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</si>
  <si>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</si>
  <si>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</si>
  <si>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</si>
  <si>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</si>
  <si>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</si>
  <si>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</si>
  <si>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</si>
  <si>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</si>
  <si>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</si>
  <si>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</si>
  <si>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</si>
  <si>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</si>
  <si>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</si>
  <si>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</si>
  <si>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</si>
  <si>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</si>
  <si>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</si>
  <si>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</si>
  <si>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</si>
  <si>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</si>
  <si>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</si>
  <si>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</si>
  <si>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</si>
  <si>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</si>
  <si>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</si>
  <si>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</si>
  <si>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</si>
  <si>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</si>
  <si>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</si>
  <si>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</si>
  <si>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</si>
  <si>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</si>
  <si>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</si>
  <si>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</si>
  <si>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</si>
  <si>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</si>
  <si>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</si>
  <si>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</si>
  <si>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</si>
  <si>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</si>
  <si>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</si>
  <si>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</si>
  <si>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</si>
  <si>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</si>
  <si>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</si>
  <si>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</si>
  <si>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</si>
  <si>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</si>
  <si>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</si>
  <si>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</si>
  <si>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</si>
  <si>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</si>
  <si>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</si>
  <si>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</si>
  <si>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</si>
  <si>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</si>
  <si>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</si>
  <si>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</si>
  <si>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</si>
  <si>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</si>
  <si>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</si>
  <si>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</si>
  <si>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</si>
  <si>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</si>
  <si>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</si>
  <si>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</si>
  <si>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</si>
  <si>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</si>
  <si>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</si>
  <si>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</si>
  <si>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</si>
  <si>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</si>
  <si>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</si>
  <si>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</si>
  <si>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</si>
  <si>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</si>
  <si>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</si>
  <si>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</si>
  <si>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</si>
  <si>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</si>
  <si>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</si>
  <si>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</si>
  <si>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</si>
  <si>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</si>
  <si>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</si>
  <si>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</si>
  <si>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</si>
  <si>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</si>
  <si>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</si>
  <si>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</si>
  <si>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</si>
  <si>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</si>
  <si>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</si>
  <si>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</si>
  <si>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</si>
  <si>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</si>
  <si>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</si>
  <si>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</si>
  <si>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</si>
  <si>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</si>
  <si>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</si>
  <si>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</si>
  <si>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</si>
  <si>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</si>
  <si>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</si>
  <si>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</si>
  <si>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</si>
  <si>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</si>
  <si>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</si>
  <si>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</si>
  <si>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</si>
  <si>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</si>
  <si>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</si>
  <si>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</si>
  <si>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</si>
  <si>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</si>
  <si>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</si>
  <si>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</si>
  <si>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</si>
  <si>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</si>
  <si>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</si>
  <si>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</si>
  <si>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</si>
  <si>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</si>
  <si>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</si>
  <si>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</si>
  <si>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</si>
  <si>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</si>
  <si>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</si>
  <si>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</si>
  <si>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</si>
  <si>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</si>
  <si>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</si>
  <si>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</si>
  <si>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</si>
  <si>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</si>
  <si>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</si>
  <si>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</si>
  <si>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</si>
  <si>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</si>
  <si>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</si>
  <si>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</si>
  <si>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</si>
  <si>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</si>
  <si>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</si>
  <si>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</si>
  <si>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</si>
  <si>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</si>
  <si>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</si>
  <si>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</si>
  <si>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</si>
  <si>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</si>
  <si>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</si>
  <si>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</si>
  <si>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</si>
  <si>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</si>
  <si>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</si>
  <si>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</si>
  <si>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</si>
  <si>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</si>
  <si>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</si>
  <si>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</si>
  <si>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</si>
  <si>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</si>
  <si>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</si>
  <si>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</si>
  <si>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</si>
  <si>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</si>
  <si>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</si>
  <si>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</si>
  <si>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</si>
  <si>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</si>
  <si>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</si>
  <si>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</si>
  <si>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</si>
  <si>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</si>
  <si>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</si>
  <si>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</si>
  <si>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</si>
  <si>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</si>
  <si>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</si>
  <si>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</si>
  <si>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</si>
  <si>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</si>
  <si>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</si>
  <si>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</si>
  <si>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</si>
  <si>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</si>
  <si>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</si>
  <si>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</si>
  <si>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</si>
  <si>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</si>
  <si>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</si>
  <si>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</si>
  <si>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</si>
  <si>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</si>
  <si>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</si>
  <si>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</si>
  <si>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</si>
  <si>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</si>
  <si>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</si>
  <si>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</si>
  <si>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</si>
  <si>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</si>
  <si>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</si>
  <si>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</si>
  <si>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</si>
  <si>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</si>
  <si>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</si>
  <si>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</si>
  <si>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</si>
  <si>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</si>
  <si>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</si>
  <si>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</si>
  <si>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</si>
  <si>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</si>
  <si>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</si>
  <si>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</si>
  <si>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</si>
  <si>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</si>
  <si>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</si>
  <si>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</si>
  <si>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</si>
  <si>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</si>
  <si>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</si>
  <si>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</si>
  <si>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</si>
  <si>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</si>
  <si>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</si>
  <si>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</si>
  <si>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</si>
  <si>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</si>
  <si>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</si>
  <si>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</si>
  <si>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</si>
  <si>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</si>
  <si>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</si>
  <si>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</si>
  <si>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</si>
  <si>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</si>
  <si>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</si>
  <si>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</si>
  <si>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</si>
  <si>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</si>
  <si>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</si>
  <si>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</si>
  <si>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</si>
  <si>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</si>
  <si>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</si>
  <si>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</si>
  <si>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</si>
  <si>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</si>
  <si>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</si>
  <si>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</si>
  <si>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</si>
  <si>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</si>
  <si>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</si>
  <si>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</si>
  <si>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</si>
  <si>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</si>
  <si>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</si>
  <si>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</si>
  <si>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</si>
  <si>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</si>
  <si>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</si>
  <si>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</si>
  <si>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</si>
  <si>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</si>
  <si>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</si>
  <si>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</si>
  <si>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</si>
  <si>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</si>
  <si>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</si>
  <si>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</si>
  <si>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</si>
  <si>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</si>
  <si>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</si>
  <si>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</si>
  <si>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</si>
  <si>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</si>
  <si>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</si>
  <si>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</si>
  <si>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</si>
  <si>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</si>
  <si>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</si>
  <si>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</si>
  <si>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</si>
  <si>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</si>
  <si>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</si>
  <si>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</si>
  <si>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</si>
  <si>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</si>
  <si>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</si>
  <si>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</si>
  <si>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</si>
  <si>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</si>
  <si>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</si>
  <si>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</si>
  <si>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</si>
  <si>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</si>
  <si>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</si>
  <si>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</si>
  <si>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</si>
  <si>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</si>
  <si>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</si>
  <si>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</si>
  <si>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</si>
  <si>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</si>
  <si>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</si>
  <si>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</si>
  <si>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</si>
  <si>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</si>
  <si>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</si>
  <si>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</si>
  <si>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</si>
  <si>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</si>
  <si>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</si>
  <si>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</si>
  <si>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</si>
  <si>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</si>
  <si>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</si>
  <si>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</si>
  <si>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</si>
  <si>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</si>
  <si>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</si>
  <si>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</si>
  <si>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</si>
  <si>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</si>
  <si>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</si>
  <si>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</si>
  <si>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</si>
  <si>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</si>
  <si>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</si>
  <si>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</si>
  <si>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</si>
  <si>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</si>
  <si>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</si>
  <si>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</si>
  <si>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</si>
  <si>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</si>
  <si>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</si>
  <si>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</si>
  <si>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</si>
  <si>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</si>
  <si>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</si>
  <si>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</si>
  <si>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</si>
  <si>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</si>
  <si>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</si>
  <si>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</si>
  <si>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</si>
  <si>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</si>
  <si>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</si>
  <si>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</si>
  <si>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</si>
  <si>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</si>
  <si>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</si>
  <si>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</si>
  <si>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</si>
  <si>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</si>
  <si>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</si>
  <si>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</si>
  <si>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</si>
  <si>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</si>
  <si>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</si>
  <si>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</si>
  <si>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</si>
  <si>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</si>
  <si>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</si>
  <si>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</si>
  <si>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</si>
  <si>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</si>
  <si>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</si>
  <si>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</si>
  <si>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</si>
  <si>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</si>
  <si>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</si>
  <si>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</si>
  <si>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</si>
  <si>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</si>
  <si>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</si>
  <si>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</si>
  <si>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</si>
  <si>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</si>
  <si>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</si>
  <si>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</si>
  <si>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</si>
  <si>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</si>
  <si>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</si>
  <si>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</si>
  <si>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</si>
  <si>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</si>
  <si>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</si>
  <si>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</si>
  <si>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</si>
  <si>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</si>
  <si>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</si>
  <si>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</si>
  <si>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</si>
  <si>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</si>
  <si>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</si>
  <si>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</si>
  <si>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</si>
  <si>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</si>
  <si>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</si>
  <si>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</si>
  <si>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</si>
  <si>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</si>
  <si>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</si>
  <si>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</si>
  <si>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</si>
  <si>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</si>
  <si>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</si>
  <si>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</si>
  <si>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</si>
  <si>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</si>
  <si>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</si>
  <si>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</si>
  <si>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</si>
  <si>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</si>
  <si>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</si>
  <si>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</si>
  <si>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</si>
  <si>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</si>
  <si>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</si>
  <si>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</si>
  <si>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</si>
  <si>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</si>
  <si>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</si>
  <si>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</si>
  <si>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</si>
  <si>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</si>
  <si>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</si>
  <si>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</si>
  <si>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</si>
  <si>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</si>
  <si>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</si>
  <si>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</si>
  <si>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</si>
  <si>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</si>
  <si>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</si>
  <si>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</si>
  <si>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</si>
  <si>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</si>
  <si>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</si>
  <si>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</si>
  <si>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</si>
  <si>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</si>
  <si>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</si>
  <si>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</si>
  <si>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</si>
  <si>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</si>
  <si>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</si>
  <si>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</si>
  <si>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</si>
  <si>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</si>
  <si>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</si>
  <si>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</si>
  <si>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</si>
  <si>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</si>
  <si>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</si>
  <si>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</si>
  <si>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</si>
  <si>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</si>
  <si>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</si>
  <si>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</si>
  <si>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</si>
  <si>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</si>
  <si>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</si>
  <si>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</si>
  <si>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</si>
  <si>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</si>
  <si>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</si>
  <si>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</si>
  <si>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</si>
  <si>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</si>
  <si>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</si>
  <si>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</si>
  <si>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</si>
  <si>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</si>
  <si>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</si>
  <si>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</si>
  <si>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</si>
  <si>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</si>
  <si>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</si>
  <si>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</si>
  <si>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</si>
  <si>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</si>
  <si>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</si>
  <si>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</si>
  <si>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</si>
  <si>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</si>
  <si>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</si>
  <si>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</si>
  <si>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</si>
  <si>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</si>
  <si>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</si>
  <si>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</si>
  <si>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</si>
  <si>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</si>
  <si>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</si>
  <si>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</si>
  <si>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</si>
  <si>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</si>
  <si>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</si>
  <si>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</si>
  <si>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</si>
  <si>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</si>
  <si>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</si>
  <si>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</si>
  <si>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</si>
  <si>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</si>
  <si>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</si>
  <si>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</si>
  <si>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</si>
  <si>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</si>
  <si>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</si>
  <si>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</si>
  <si>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</si>
  <si>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</si>
  <si>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</si>
  <si>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</si>
  <si>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</si>
  <si>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</si>
  <si>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</si>
  <si>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</si>
  <si>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</si>
  <si>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</si>
  <si>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</si>
  <si>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</si>
  <si>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</si>
  <si>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</si>
  <si>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</si>
  <si>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</si>
  <si>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</si>
  <si>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</si>
  <si>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</si>
  <si>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</si>
  <si>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</si>
  <si>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</si>
  <si>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</si>
  <si>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</si>
  <si>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</si>
  <si>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</si>
  <si>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</si>
  <si>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</si>
  <si>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</si>
  <si>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</si>
  <si>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</si>
  <si>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</si>
  <si>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</si>
  <si>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</si>
  <si>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</si>
  <si>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</si>
  <si>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</si>
  <si>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</si>
  <si>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</si>
  <si>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</si>
  <si>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</si>
  <si>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</si>
  <si>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</si>
  <si>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</si>
  <si>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</si>
  <si>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</si>
  <si>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</si>
  <si>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</si>
  <si>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</si>
  <si>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</si>
  <si>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</si>
  <si>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</si>
  <si>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</si>
  <si>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</si>
  <si>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</si>
  <si>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</si>
  <si>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</si>
  <si>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</si>
  <si>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</si>
  <si>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</si>
  <si>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</si>
  <si>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</si>
  <si>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</si>
  <si>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</si>
  <si>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</si>
  <si>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</si>
  <si>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</si>
  <si>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</si>
  <si>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</si>
  <si>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</si>
  <si>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</si>
  <si>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</si>
  <si>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</si>
  <si>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</si>
  <si>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</si>
  <si>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</si>
  <si>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</si>
  <si>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</si>
  <si>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</si>
  <si>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</si>
  <si>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</si>
  <si>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</si>
  <si>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</si>
  <si>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</si>
  <si>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</si>
  <si>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</si>
  <si>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</si>
  <si>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</si>
  <si>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</si>
  <si>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</si>
  <si>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</si>
  <si>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</si>
  <si>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</si>
  <si>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</si>
  <si>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</si>
  <si>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</si>
  <si>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</si>
  <si>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</si>
  <si>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</si>
  <si>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</si>
  <si>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</si>
  <si>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</si>
  <si>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</si>
  <si>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</si>
  <si>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</si>
  <si>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</si>
  <si>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</si>
  <si>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</si>
  <si>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</si>
  <si>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</si>
  <si>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</si>
  <si>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</si>
  <si>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</si>
  <si>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</si>
  <si>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</si>
  <si>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</si>
  <si>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</si>
  <si>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</si>
  <si>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</si>
  <si>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</si>
  <si>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</si>
  <si>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</si>
  <si>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</si>
  <si>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</si>
  <si>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</si>
  <si>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</si>
  <si>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</si>
  <si>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</si>
  <si>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</si>
  <si>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</si>
  <si>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</si>
  <si>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</si>
  <si>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</si>
  <si>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</si>
  <si>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</si>
  <si>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</si>
  <si>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</si>
  <si>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</si>
  <si>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</si>
  <si>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</si>
  <si>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</si>
  <si>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</si>
  <si>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</si>
  <si>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</si>
  <si>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</si>
  <si>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</si>
  <si>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</si>
  <si>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</si>
  <si>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</si>
  <si>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</si>
  <si>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</si>
  <si>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</si>
  <si>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</si>
  <si>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</si>
  <si>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</si>
  <si>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</si>
  <si>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</si>
  <si>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</si>
  <si>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</si>
  <si>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</si>
  <si>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</si>
  <si>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</si>
  <si>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</si>
  <si>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</si>
  <si>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</si>
  <si>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</si>
  <si>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</si>
  <si>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</si>
  <si>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</si>
  <si>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</si>
  <si>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</si>
  <si>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</si>
  <si>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</si>
  <si>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</si>
  <si>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</si>
  <si>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</si>
  <si>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</si>
  <si>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</si>
  <si>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</si>
  <si>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</si>
  <si>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</si>
  <si>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</si>
  <si>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</si>
  <si>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</si>
  <si>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</si>
  <si>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</si>
  <si>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</si>
  <si>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</si>
  <si>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</si>
  <si>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</si>
  <si>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</si>
  <si>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</si>
  <si>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</si>
  <si>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</si>
  <si>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</si>
  <si>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</si>
  <si>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</si>
  <si>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</si>
  <si>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</si>
  <si>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</si>
  <si>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</si>
  <si>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</si>
  <si>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</si>
  <si>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</si>
  <si>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</si>
  <si>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</si>
  <si>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</si>
  <si>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</si>
  <si>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</si>
  <si>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</si>
  <si>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</si>
  <si>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</si>
  <si>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</si>
  <si>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</si>
  <si>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</si>
  <si>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</si>
  <si>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</si>
  <si>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</si>
  <si>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</si>
  <si>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</si>
  <si>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</si>
  <si>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</si>
  <si>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</si>
  <si>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</si>
  <si>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</si>
  <si>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</si>
  <si>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</si>
  <si>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</si>
  <si>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</si>
  <si>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</si>
  <si>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</si>
  <si>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</si>
  <si>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</si>
  <si>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</si>
  <si>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</si>
  <si>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</si>
  <si>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</si>
  <si>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</si>
  <si>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</si>
  <si>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</si>
  <si>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</si>
  <si>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</si>
  <si>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</si>
  <si>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</si>
  <si>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</si>
  <si>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</si>
  <si>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</si>
  <si>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</si>
  <si>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</si>
  <si>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</si>
  <si>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</si>
  <si>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</si>
  <si>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</si>
  <si>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</si>
  <si>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</si>
  <si>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</si>
  <si>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</si>
  <si>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</si>
  <si>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</si>
  <si>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</si>
  <si>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</si>
  <si>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</si>
  <si>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</si>
  <si>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</si>
  <si>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</si>
  <si>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</si>
  <si>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</si>
  <si>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</si>
  <si>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</si>
  <si>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</si>
  <si>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</si>
  <si>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</si>
  <si>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</si>
  <si>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</si>
  <si>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</si>
  <si>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</si>
  <si>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</si>
  <si>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</si>
  <si>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</si>
  <si>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</si>
  <si>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</si>
  <si>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</si>
  <si>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</si>
  <si>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</si>
  <si>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</si>
  <si>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</si>
  <si>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</si>
  <si>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</si>
  <si>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</si>
  <si>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</si>
  <si>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</si>
  <si>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</si>
  <si>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</si>
  <si>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</si>
  <si>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</si>
  <si>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</si>
  <si>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</si>
  <si>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</si>
  <si>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</si>
  <si>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</si>
  <si>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</si>
  <si>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</si>
  <si>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</si>
  <si>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</si>
  <si>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</si>
  <si>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</si>
  <si>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</si>
  <si>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</si>
  <si>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</si>
  <si>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</si>
  <si>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</si>
  <si>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</si>
  <si>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</si>
  <si>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</si>
  <si>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</si>
  <si>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</si>
  <si>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</si>
  <si>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</si>
  <si>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</si>
  <si>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</si>
  <si>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</si>
  <si>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</si>
  <si>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</si>
  <si>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</si>
  <si>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</si>
  <si>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</si>
  <si>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</si>
  <si>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</si>
  <si>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</si>
  <si>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</si>
  <si>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</si>
  <si>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</si>
  <si>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</si>
  <si>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</si>
  <si>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</si>
  <si>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</si>
  <si>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</si>
  <si>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</si>
  <si>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</si>
  <si>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</si>
  <si>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</si>
  <si>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</si>
  <si>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</si>
  <si>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</si>
  <si>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</si>
  <si>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</si>
  <si>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</si>
  <si>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</si>
  <si>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</si>
  <si>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</si>
  <si>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</si>
  <si>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</si>
  <si>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</si>
  <si>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</si>
  <si>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</si>
  <si>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</si>
  <si>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</si>
  <si>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</si>
  <si>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</si>
  <si>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</si>
  <si>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</si>
  <si>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</si>
  <si>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</si>
  <si>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</si>
  <si>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</si>
  <si>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</si>
  <si>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</si>
  <si>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</si>
  <si>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</si>
  <si>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</si>
  <si>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</si>
  <si>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</si>
  <si>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</si>
  <si>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</si>
  <si>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</si>
  <si>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</si>
  <si>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</si>
  <si>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</si>
  <si>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</si>
  <si>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</si>
  <si>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</si>
  <si>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</si>
  <si>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</si>
  <si>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</si>
  <si>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</si>
  <si>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</si>
  <si>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</si>
  <si>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</si>
  <si>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</si>
  <si>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</si>
  <si>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</si>
  <si>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</si>
  <si>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</si>
  <si>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</si>
  <si>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</si>
  <si>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</si>
  <si>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</si>
  <si>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</si>
  <si>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</si>
  <si>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</si>
  <si>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</si>
  <si>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</si>
  <si>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</si>
  <si>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</si>
  <si>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</si>
  <si>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</si>
  <si>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</si>
  <si>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</si>
  <si>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</si>
  <si>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</si>
  <si>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</si>
  <si>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</si>
  <si>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</si>
  <si>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</si>
  <si>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</si>
  <si>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</si>
  <si>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</si>
  <si>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</si>
  <si>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</si>
  <si>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</si>
  <si>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</si>
  <si>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</si>
  <si>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</si>
  <si>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</si>
  <si>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</si>
  <si>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</si>
  <si>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</si>
  <si>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</si>
  <si>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</si>
  <si>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</si>
  <si>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</si>
  <si>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</si>
  <si>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</si>
  <si>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</si>
  <si>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</si>
  <si>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</si>
  <si>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</si>
  <si>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</si>
  <si>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</si>
  <si>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</si>
  <si>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</si>
  <si>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</si>
  <si>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</si>
  <si>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</si>
  <si>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</si>
  <si>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</si>
  <si>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</si>
  <si>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</si>
  <si>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</si>
  <si>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</si>
  <si>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</si>
  <si>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</si>
  <si>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</si>
  <si>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</si>
  <si>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</si>
  <si>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</si>
  <si>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</si>
  <si>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</si>
  <si>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</si>
  <si>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</si>
  <si>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</si>
  <si>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</si>
  <si>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</si>
  <si>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</si>
  <si>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</si>
  <si>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</si>
  <si>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</si>
  <si>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</si>
  <si>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</si>
  <si>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</si>
  <si>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</si>
  <si>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</si>
  <si>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</si>
  <si>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</si>
  <si>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</si>
  <si>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</si>
  <si>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</si>
  <si>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</si>
  <si>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</si>
  <si>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</si>
  <si>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</si>
  <si>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</si>
  <si>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</si>
  <si>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</si>
  <si>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</si>
  <si>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</si>
  <si>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</si>
  <si>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</si>
  <si>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</si>
  <si>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</si>
  <si>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</si>
  <si>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</si>
  <si>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</si>
  <si>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</si>
  <si>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</si>
  <si>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</si>
  <si>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</si>
  <si>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</si>
  <si>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</si>
  <si>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</si>
  <si>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</si>
  <si>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</si>
  <si>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</si>
  <si>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</si>
  <si>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</si>
  <si>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</si>
  <si>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</si>
  <si>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</si>
  <si>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</si>
  <si>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</si>
  <si>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</si>
  <si>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</si>
  <si>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</si>
  <si>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</si>
  <si>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</si>
  <si>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</si>
  <si>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</si>
  <si>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</si>
  <si>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</si>
  <si>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</si>
  <si>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</si>
  <si>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</si>
  <si>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</si>
  <si>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</si>
  <si>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</si>
  <si>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</si>
  <si>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</si>
  <si>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</si>
  <si>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</si>
  <si>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</si>
  <si>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</si>
  <si>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</si>
  <si>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</si>
  <si>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</si>
  <si>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</si>
  <si>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</si>
  <si>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</si>
  <si>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</si>
  <si>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</si>
  <si>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</si>
  <si>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</si>
  <si>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</si>
  <si>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</si>
  <si>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</si>
  <si>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</si>
  <si>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</si>
  <si>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</si>
  <si>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</si>
  <si>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</si>
  <si>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</si>
  <si>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</si>
  <si>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</si>
  <si>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</si>
  <si>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</si>
  <si>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</si>
  <si>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</si>
  <si>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</si>
  <si>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</si>
  <si>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</si>
  <si>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</si>
  <si>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</si>
  <si>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</si>
  <si>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</si>
  <si>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</si>
  <si>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</si>
  <si>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</si>
  <si>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</si>
  <si>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</si>
  <si>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</si>
  <si>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</si>
  <si>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</si>
  <si>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</si>
  <si>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</si>
  <si>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</si>
  <si>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</si>
  <si>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</si>
  <si>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</si>
  <si>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</si>
  <si>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</si>
  <si>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</si>
  <si>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</si>
  <si>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</si>
  <si>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</si>
  <si>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</si>
  <si>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</si>
  <si>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</si>
  <si>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</si>
  <si>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</si>
  <si>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</si>
  <si>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</si>
  <si>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</si>
  <si>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</si>
  <si>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</si>
  <si>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</si>
  <si>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</si>
  <si>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</si>
  <si>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</si>
  <si>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</si>
  <si>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</si>
  <si>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</si>
  <si>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</si>
  <si>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</si>
  <si>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</si>
  <si>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</si>
  <si>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</si>
  <si>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</si>
  <si>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</si>
  <si>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</si>
  <si>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</si>
  <si>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</si>
  <si>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</si>
  <si>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</si>
  <si>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</si>
  <si>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</si>
  <si>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</si>
  <si>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</si>
  <si>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</si>
  <si>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</si>
  <si>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</si>
  <si>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</si>
  <si>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</si>
  <si>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</si>
  <si>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</si>
  <si>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</si>
  <si>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</si>
  <si>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</si>
  <si>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</si>
  <si>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</si>
  <si>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</si>
  <si>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</si>
  <si>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</si>
  <si>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</si>
  <si>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</si>
  <si>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</si>
  <si>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</si>
  <si>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</si>
  <si>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</si>
  <si>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</si>
  <si>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</si>
  <si>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</si>
  <si>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</si>
  <si>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</si>
  <si>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</si>
  <si>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</si>
  <si>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</si>
  <si>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</si>
  <si>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</si>
  <si>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</si>
  <si>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</si>
  <si>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</si>
  <si>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</si>
  <si>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</si>
  <si>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</si>
  <si>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</si>
  <si>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</si>
  <si>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</si>
  <si>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</si>
  <si>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</si>
  <si>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</si>
  <si>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</si>
  <si>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</si>
  <si>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</si>
  <si>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</si>
  <si>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</si>
  <si>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</si>
  <si>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</si>
  <si>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</si>
  <si>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</si>
  <si>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</si>
  <si>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</si>
  <si>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</si>
  <si>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</si>
  <si>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</si>
  <si>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</si>
  <si>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</si>
  <si>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</si>
  <si>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</si>
  <si>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</si>
  <si>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</si>
  <si>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</si>
  <si>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</si>
  <si>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</si>
  <si>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</si>
  <si>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</si>
  <si>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</si>
  <si>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</si>
  <si>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</si>
  <si>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</si>
  <si>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</si>
  <si>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</si>
  <si>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</si>
  <si>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</si>
  <si>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</si>
  <si>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</si>
  <si>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</si>
  <si>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</si>
  <si>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</si>
  <si>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</si>
  <si>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</si>
  <si>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</si>
  <si>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</si>
  <si>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</si>
  <si>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</si>
  <si>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</si>
  <si>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</si>
  <si>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</si>
  <si>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</si>
  <si>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</si>
  <si>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</si>
  <si>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</si>
  <si>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</si>
  <si>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</si>
  <si>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</si>
  <si>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</si>
  <si>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</si>
  <si>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</si>
  <si>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</si>
  <si>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</si>
  <si>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</si>
  <si>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</si>
  <si>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</si>
  <si>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</si>
  <si>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</si>
  <si>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</si>
  <si>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</si>
  <si>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</si>
  <si>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</si>
  <si>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</si>
  <si>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</si>
  <si>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</si>
  <si>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</si>
  <si>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</si>
  <si>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</si>
  <si>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</si>
  <si>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</si>
  <si>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</si>
  <si>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</si>
  <si>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</si>
  <si>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</si>
  <si>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</si>
  <si>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</si>
  <si>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</si>
  <si>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</si>
  <si>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</si>
  <si>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</si>
  <si>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</si>
  <si>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</si>
  <si>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</si>
  <si>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</si>
  <si>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</si>
  <si>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</si>
  <si>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</si>
  <si>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</si>
  <si>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</si>
  <si>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</si>
  <si>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</si>
  <si>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</si>
  <si>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</si>
  <si>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</si>
  <si>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</si>
  <si>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</si>
  <si>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</si>
  <si>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</si>
  <si>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</si>
  <si>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</si>
  <si>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</si>
  <si>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</si>
  <si>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</si>
  <si>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</si>
  <si>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</si>
  <si>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</si>
  <si>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</si>
  <si>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</si>
  <si>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</si>
  <si>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</si>
  <si>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</si>
  <si>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</si>
  <si>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</si>
  <si>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</si>
  <si>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</si>
  <si>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</si>
  <si>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</si>
  <si>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</si>
  <si>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</si>
  <si>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</si>
  <si>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</si>
  <si>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</si>
  <si>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</si>
  <si>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</si>
  <si>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</si>
  <si>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</si>
  <si>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</si>
  <si>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</si>
  <si>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</si>
  <si>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</si>
  <si>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</si>
  <si>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</si>
  <si>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</si>
  <si>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</si>
  <si>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</si>
  <si>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</si>
  <si>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</si>
  <si>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</si>
  <si>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</si>
  <si>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</si>
  <si>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</si>
  <si>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</si>
  <si>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</si>
  <si>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</si>
  <si>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</si>
  <si>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</si>
  <si>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</si>
  <si>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</si>
  <si>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</si>
  <si>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</si>
  <si>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</si>
  <si>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</si>
  <si>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</si>
  <si>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</si>
  <si>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</si>
  <si>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</si>
  <si>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</si>
  <si>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</si>
  <si>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</si>
  <si>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</si>
  <si>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</si>
  <si>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</si>
  <si>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</si>
  <si>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</si>
  <si>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</si>
  <si>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</si>
  <si>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</si>
  <si>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</si>
  <si>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</si>
  <si>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</si>
  <si>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</si>
  <si>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</si>
  <si>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</si>
  <si>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</si>
  <si>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</si>
  <si>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</si>
  <si>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</si>
  <si>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</si>
  <si>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</si>
  <si>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</si>
  <si>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</si>
  <si>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</si>
  <si>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</si>
  <si>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</si>
  <si>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</si>
  <si>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</si>
  <si>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</si>
  <si>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</si>
  <si>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</si>
  <si>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</si>
  <si>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</si>
  <si>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</si>
  <si>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</si>
  <si>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</si>
  <si>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</si>
  <si>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</si>
  <si>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</si>
  <si>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</si>
  <si>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</si>
  <si>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</si>
  <si>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</si>
  <si>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</si>
  <si>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</si>
  <si>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</si>
  <si>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</si>
  <si>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</si>
  <si>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</si>
  <si>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</si>
  <si>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</si>
  <si>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</si>
  <si>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</si>
  <si>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</si>
  <si>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</si>
  <si>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</si>
  <si>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</si>
  <si>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</si>
  <si>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</si>
  <si>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</si>
  <si>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</si>
  <si>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</si>
  <si>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</si>
  <si>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</si>
  <si>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</si>
  <si>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</si>
  <si>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</si>
  <si>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</si>
  <si>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</si>
  <si>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</si>
  <si>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</si>
  <si>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</si>
  <si>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</si>
  <si>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</si>
  <si>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</si>
  <si>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</si>
  <si>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</si>
  <si>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</si>
  <si>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</si>
  <si>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</si>
  <si>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</si>
  <si>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</si>
  <si>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</si>
  <si>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</si>
  <si>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</si>
  <si>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</si>
  <si>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</si>
  <si>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</si>
  <si>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</si>
  <si>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</si>
  <si>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</si>
  <si>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</si>
  <si>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</si>
  <si>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</si>
  <si>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</si>
  <si>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</si>
  <si>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</si>
  <si>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</si>
  <si>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</si>
  <si>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</si>
  <si>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</si>
  <si>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</si>
  <si>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</si>
  <si>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</si>
  <si>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</si>
  <si>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</si>
  <si>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</si>
  <si>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</si>
  <si>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</si>
  <si>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</si>
  <si>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</si>
  <si>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</si>
  <si>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</si>
  <si>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</si>
  <si>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</si>
  <si>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</si>
  <si>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</si>
  <si>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</si>
  <si>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</si>
  <si>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</si>
  <si>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</si>
  <si>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</si>
  <si>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</si>
  <si>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</si>
  <si>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</si>
  <si>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</si>
  <si>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</si>
  <si>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</si>
  <si>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</si>
  <si>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</si>
  <si>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</si>
  <si>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</si>
  <si>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</si>
  <si>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</si>
  <si>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</si>
  <si>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</si>
  <si>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</si>
  <si>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</si>
  <si>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</si>
  <si>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</si>
  <si>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</si>
  <si>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</si>
  <si>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</si>
  <si>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</si>
  <si>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</si>
  <si>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</si>
  <si>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</si>
  <si>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</si>
  <si>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</si>
  <si>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</si>
  <si>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</si>
  <si>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</si>
  <si>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</si>
  <si>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</si>
  <si>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</si>
  <si>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</si>
  <si>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</si>
  <si>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</si>
  <si>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</si>
  <si>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</si>
  <si>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</si>
  <si>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</si>
  <si>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</si>
  <si>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</si>
  <si>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</si>
  <si>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</si>
  <si>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</si>
  <si>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</si>
  <si>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</si>
  <si>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</si>
  <si>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</si>
  <si>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</si>
  <si>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</si>
  <si>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</si>
  <si>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</si>
  <si>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</si>
  <si>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</si>
  <si>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</si>
  <si>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</si>
  <si>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</si>
  <si>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</si>
  <si>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</si>
  <si>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</si>
  <si>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</si>
  <si>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</si>
  <si>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</si>
  <si>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</si>
  <si>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</si>
  <si>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</si>
  <si>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</si>
  <si>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</si>
  <si>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</si>
  <si>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</si>
  <si>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</si>
  <si>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</si>
  <si>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</si>
  <si>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</si>
  <si>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</si>
  <si>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</si>
  <si>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</si>
  <si>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</si>
  <si>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</si>
  <si>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</si>
  <si>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</si>
  <si>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</si>
  <si>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</si>
  <si>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</si>
  <si>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</si>
  <si>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</si>
  <si>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</si>
  <si>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</si>
  <si>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</si>
  <si>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</si>
  <si>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</si>
  <si>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</si>
  <si>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</si>
  <si>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</si>
  <si>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</si>
  <si>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</si>
  <si>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</si>
  <si>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</si>
  <si>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</si>
  <si>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</si>
  <si>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</si>
  <si>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</si>
  <si>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</si>
  <si>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</si>
  <si>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</si>
  <si>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</si>
  <si>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</si>
  <si>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</si>
  <si>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</si>
  <si>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</si>
  <si>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</si>
  <si>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</si>
  <si>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</si>
  <si>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</si>
  <si>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</si>
  <si>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</si>
  <si>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</si>
  <si>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</si>
  <si>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</si>
  <si>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</si>
  <si>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</si>
  <si>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</si>
  <si>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</si>
  <si>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</si>
  <si>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</si>
  <si>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</si>
  <si>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</si>
  <si>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</si>
  <si>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</si>
  <si>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</si>
  <si>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</si>
  <si>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</si>
  <si>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</si>
  <si>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</si>
  <si>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</si>
  <si>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</si>
  <si>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</si>
  <si>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</si>
  <si>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</si>
  <si>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</si>
  <si>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</si>
  <si>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</si>
  <si>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</si>
  <si>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</si>
  <si>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</si>
  <si>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</si>
  <si>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</si>
  <si>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</si>
  <si>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</si>
  <si>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</si>
  <si>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</si>
  <si>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</si>
  <si>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</si>
  <si>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</si>
  <si>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</si>
  <si>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</si>
  <si>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</si>
  <si>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</si>
  <si>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</si>
  <si>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</si>
  <si>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</si>
  <si>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</si>
  <si>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</si>
  <si>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</si>
  <si>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</si>
  <si>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</si>
  <si>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</si>
  <si>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</si>
  <si>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</si>
  <si>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</si>
  <si>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</si>
  <si>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</si>
  <si>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</si>
  <si>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</si>
  <si>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</si>
  <si>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</si>
  <si>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</si>
  <si>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</si>
  <si>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</si>
  <si>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</si>
  <si>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</si>
  <si>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</si>
  <si>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</si>
  <si>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</si>
  <si>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</si>
  <si>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</si>
  <si>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</si>
  <si>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</si>
  <si>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</si>
  <si>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</si>
  <si>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</si>
  <si>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</si>
  <si>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</si>
  <si>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</si>
  <si>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</si>
  <si>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</si>
  <si>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</si>
  <si>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</si>
  <si>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</si>
  <si>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</si>
  <si>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</si>
  <si>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</si>
  <si>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</si>
  <si>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</si>
  <si>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</si>
  <si>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</si>
  <si>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</si>
  <si>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</si>
  <si>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</si>
  <si>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</si>
  <si>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</si>
  <si>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</si>
  <si>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</si>
  <si>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</si>
  <si>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</si>
  <si>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</si>
  <si>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</si>
  <si>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</si>
  <si>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</si>
  <si>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</si>
  <si>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</si>
  <si>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</si>
  <si>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</si>
  <si>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</si>
  <si>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</si>
  <si>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</si>
  <si>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</si>
  <si>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</si>
  <si>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</si>
  <si>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</si>
  <si>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</si>
  <si>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</si>
  <si>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</si>
  <si>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</si>
  <si>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</si>
  <si>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</si>
  <si>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</si>
  <si>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</si>
  <si>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</si>
  <si>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</si>
  <si>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</si>
  <si>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</si>
  <si>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</si>
  <si>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</si>
  <si>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</si>
  <si>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</si>
  <si>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</si>
  <si>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</si>
  <si>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</si>
  <si>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</si>
  <si>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</si>
  <si>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</si>
  <si>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</si>
  <si>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</si>
  <si>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</si>
  <si>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</si>
  <si>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</si>
  <si>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</si>
  <si>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</si>
  <si>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</si>
  <si>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</si>
  <si>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</si>
  <si>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</si>
  <si>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</si>
  <si>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</si>
  <si>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</si>
  <si>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</si>
  <si>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</si>
  <si>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</si>
  <si>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</si>
  <si>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</si>
  <si>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</si>
  <si>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</si>
  <si>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</si>
  <si>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</si>
  <si>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</si>
  <si>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</si>
  <si>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</si>
  <si>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</si>
  <si>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</si>
  <si>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</si>
  <si>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</si>
  <si>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</si>
  <si>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</si>
  <si>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</si>
  <si>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</si>
  <si>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</si>
  <si>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</si>
  <si>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</si>
  <si>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</si>
  <si>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</si>
  <si>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</si>
  <si>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</si>
  <si>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</si>
  <si>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</si>
  <si>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</si>
  <si>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</si>
  <si>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</si>
  <si>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</si>
  <si>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</si>
  <si>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</si>
  <si>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</si>
  <si>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</si>
  <si>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</si>
  <si>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</si>
  <si>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</si>
  <si>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</si>
  <si>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</si>
  <si>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</si>
  <si>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</si>
  <si>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</si>
  <si>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</si>
  <si>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</si>
  <si>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</si>
  <si>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</si>
  <si>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</si>
  <si>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</si>
  <si>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</si>
  <si>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</si>
  <si>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</si>
  <si>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</si>
  <si>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</si>
  <si>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</si>
  <si>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</si>
  <si>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</si>
  <si>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</si>
  <si>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</si>
  <si>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</si>
  <si>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</si>
  <si>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</si>
  <si>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</si>
  <si>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</si>
  <si>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</si>
  <si>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</si>
  <si>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</si>
  <si>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</si>
  <si>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</si>
  <si>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</si>
  <si>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</si>
  <si>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</si>
  <si>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</si>
  <si>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</si>
  <si>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</si>
  <si>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</si>
  <si>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</si>
  <si>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</si>
  <si>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</si>
  <si>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</si>
  <si>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</si>
  <si>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</si>
  <si>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</si>
  <si>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</si>
  <si>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</si>
  <si>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</si>
  <si>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</si>
  <si>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</si>
  <si>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</si>
  <si>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</si>
  <si>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</si>
  <si>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</si>
  <si>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</si>
  <si>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</si>
  <si>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</si>
  <si>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</si>
  <si>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</si>
  <si>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</si>
  <si>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</si>
  <si>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</si>
  <si>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</si>
  <si>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</si>
  <si>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</si>
  <si>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</si>
  <si>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</si>
  <si>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</si>
  <si>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</si>
  <si>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</si>
  <si>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</si>
  <si>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</si>
  <si>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</si>
  <si>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</si>
  <si>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</si>
  <si>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</si>
  <si>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</si>
  <si>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</si>
  <si>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</si>
  <si>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</si>
  <si>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</si>
  <si>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</si>
  <si>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</si>
  <si>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</si>
  <si>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</si>
  <si>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</si>
  <si>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</si>
  <si>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</si>
  <si>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</si>
  <si>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</si>
  <si>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</si>
  <si>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</si>
  <si>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</si>
  <si>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</si>
  <si>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</si>
  <si>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</si>
  <si>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</si>
  <si>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</si>
  <si>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</si>
  <si>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</si>
  <si>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</si>
  <si>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</si>
  <si>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</si>
  <si>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</si>
  <si>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</si>
  <si>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</si>
  <si>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</si>
  <si>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</si>
  <si>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</si>
  <si>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</si>
  <si>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</si>
  <si>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</si>
  <si>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</si>
  <si>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</si>
  <si>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</si>
  <si>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</si>
  <si>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</si>
  <si>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</si>
  <si>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</si>
  <si>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</si>
  <si>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</si>
  <si>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</si>
  <si>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</si>
  <si>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</si>
  <si>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</si>
  <si>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</si>
  <si>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</si>
  <si>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</si>
  <si>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</si>
  <si>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</si>
  <si>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</si>
  <si>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</si>
  <si>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</si>
  <si>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</si>
  <si>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</si>
  <si>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</si>
  <si>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</si>
  <si>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</si>
  <si>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</si>
  <si>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</si>
  <si>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</si>
  <si>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</si>
  <si>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</si>
  <si>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</si>
  <si>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</si>
  <si>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</si>
  <si>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</si>
  <si>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</si>
  <si>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</si>
  <si>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</si>
  <si>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</si>
  <si>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</si>
  <si>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</si>
  <si>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</si>
  <si>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</si>
  <si>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</si>
  <si>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</si>
  <si>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</si>
  <si>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</si>
  <si>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</si>
  <si>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</si>
  <si>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</si>
  <si>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</si>
  <si>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</si>
  <si>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</si>
  <si>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</si>
  <si>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</si>
  <si>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</si>
  <si>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</si>
  <si>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</si>
  <si>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</si>
  <si>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</si>
  <si>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</si>
  <si>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</si>
  <si>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</si>
  <si>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</si>
  <si>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</si>
  <si>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</si>
  <si>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</si>
  <si>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</si>
  <si>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</si>
  <si>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</si>
  <si>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</si>
  <si>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</si>
  <si>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</si>
  <si>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</si>
  <si>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</si>
  <si>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</si>
  <si>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</si>
  <si>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</si>
  <si>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</si>
  <si>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</si>
  <si>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</si>
  <si>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</si>
  <si>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</si>
  <si>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</si>
  <si>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</si>
  <si>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</si>
  <si>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</si>
  <si>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</si>
  <si>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</si>
  <si>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</si>
  <si>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</si>
  <si>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</si>
  <si>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</si>
  <si>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</si>
  <si>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</si>
  <si>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</si>
  <si>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</si>
  <si>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</si>
  <si>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</si>
  <si>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</si>
  <si>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</si>
  <si>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</si>
  <si>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</si>
  <si>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</si>
  <si>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</si>
  <si>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</si>
  <si>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</si>
  <si>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</si>
  <si>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</si>
  <si>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</si>
  <si>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</si>
  <si>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</si>
  <si>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</si>
  <si>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</si>
  <si>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</si>
  <si>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</si>
  <si>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</si>
  <si>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</si>
  <si>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</si>
  <si>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</si>
  <si>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</si>
  <si>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</si>
  <si>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</si>
  <si>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</si>
  <si>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</si>
  <si>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</si>
  <si>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</si>
  <si>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</si>
  <si>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</si>
  <si>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</si>
  <si>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</si>
  <si>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</si>
  <si>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</si>
  <si>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</si>
  <si>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</si>
  <si>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</si>
  <si>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</si>
  <si>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</si>
  <si>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</si>
  <si>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</si>
  <si>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</si>
  <si>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</si>
  <si>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</si>
  <si>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</si>
  <si>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</si>
  <si>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</si>
  <si>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</si>
  <si>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</si>
  <si>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</si>
  <si>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</si>
  <si>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</si>
  <si>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</si>
  <si>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</si>
  <si>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</si>
  <si>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</si>
  <si>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</si>
  <si>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</si>
  <si>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</si>
  <si>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</si>
  <si>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</si>
  <si>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</si>
  <si>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</si>
  <si>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</si>
  <si>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</si>
  <si>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</si>
  <si>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</si>
  <si>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</si>
  <si>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</si>
  <si>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</si>
  <si>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</si>
  <si>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</si>
  <si>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</si>
  <si>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</si>
  <si>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</si>
  <si>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</si>
  <si>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</si>
  <si>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</si>
  <si>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</si>
  <si>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</si>
  <si>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</si>
  <si>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</si>
  <si>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</si>
  <si>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</si>
  <si>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</si>
  <si>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</si>
  <si>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</si>
  <si>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</si>
  <si>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</si>
  <si>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</si>
  <si>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</si>
  <si>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</si>
  <si>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</si>
  <si>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</si>
  <si>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</si>
  <si>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</si>
  <si>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</si>
  <si>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</si>
  <si>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</si>
  <si>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</si>
  <si>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</si>
  <si>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</si>
  <si>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</si>
  <si>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</si>
  <si>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</si>
  <si>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</si>
  <si>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</si>
  <si>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</si>
  <si>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</si>
  <si>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</si>
  <si>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</si>
  <si>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</si>
  <si>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</si>
  <si>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</si>
  <si>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</si>
  <si>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</si>
  <si>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</si>
  <si>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</si>
  <si>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</si>
  <si>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</si>
  <si>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</si>
  <si>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</si>
  <si>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</si>
  <si>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</si>
  <si>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</si>
  <si>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</si>
  <si>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</si>
  <si>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</si>
  <si>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</si>
  <si>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</si>
  <si>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</si>
  <si>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</si>
  <si>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</si>
  <si>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</si>
  <si>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</si>
  <si>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</si>
  <si>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</si>
  <si>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</si>
  <si>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</si>
  <si>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</si>
  <si>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</si>
  <si>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</si>
  <si>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</si>
  <si>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</si>
  <si>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</si>
  <si>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</si>
  <si>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</si>
  <si>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</si>
  <si>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</si>
  <si>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</si>
  <si>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</si>
  <si>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</si>
  <si>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</si>
  <si>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</si>
  <si>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</si>
  <si>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</si>
  <si>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</si>
  <si>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</si>
  <si>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</si>
  <si>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</si>
  <si>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</si>
  <si>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</si>
  <si>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</si>
  <si>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</si>
  <si>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</si>
  <si>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</si>
  <si>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</si>
  <si>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</si>
  <si>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</si>
  <si>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</si>
  <si>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</si>
  <si>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</si>
  <si>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</si>
  <si>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</si>
  <si>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</si>
  <si>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</si>
  <si>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</si>
  <si>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</si>
  <si>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</si>
  <si>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</si>
  <si>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</si>
  <si>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</si>
  <si>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</si>
  <si>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</si>
  <si>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</si>
  <si>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</si>
  <si>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</si>
  <si>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</si>
  <si>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</si>
  <si>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</si>
  <si>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</si>
  <si>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</si>
  <si>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</si>
  <si>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</si>
  <si>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</si>
  <si>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</si>
  <si>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</si>
  <si>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</si>
  <si>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</si>
  <si>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</si>
  <si>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</si>
  <si>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</si>
  <si>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</si>
  <si>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</si>
  <si>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</si>
  <si>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</si>
  <si>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</si>
  <si>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</si>
  <si>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</si>
  <si>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</si>
  <si>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</si>
  <si>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</si>
  <si>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</si>
  <si>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</si>
  <si>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</si>
  <si>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</si>
  <si>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</si>
  <si>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</si>
  <si>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</si>
  <si>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</si>
  <si>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</si>
  <si>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</si>
  <si>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</si>
  <si>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</si>
  <si>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</si>
  <si>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</si>
  <si>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</si>
  <si>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</si>
  <si>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</si>
  <si>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</si>
  <si>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</si>
  <si>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</si>
  <si>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</si>
  <si>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</si>
  <si>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</si>
  <si>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</si>
  <si>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</si>
  <si>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</si>
  <si>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</si>
  <si>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</si>
  <si>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</si>
  <si>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</si>
  <si>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</si>
  <si>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</si>
  <si>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</si>
  <si>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</si>
  <si>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</si>
  <si>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</si>
  <si>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</si>
  <si>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</si>
  <si>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</si>
  <si>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</si>
  <si>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</si>
  <si>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</si>
  <si>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</si>
  <si>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</si>
  <si>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</si>
  <si>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</si>
  <si>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</si>
  <si>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</si>
  <si>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</si>
  <si>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</si>
  <si>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</si>
  <si>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</si>
  <si>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</si>
  <si>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</si>
  <si>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</si>
  <si>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</si>
  <si>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</si>
  <si>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</si>
  <si>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</si>
  <si>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</si>
  <si>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</si>
  <si>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</si>
  <si>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</si>
  <si>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</si>
  <si>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</si>
  <si>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</si>
  <si>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</si>
  <si>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</si>
  <si>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</si>
  <si>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</si>
  <si>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</si>
  <si>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</si>
  <si>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</si>
  <si>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</si>
  <si>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</si>
  <si>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</si>
  <si>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</si>
  <si>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</si>
  <si>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</si>
  <si>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</si>
  <si>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</si>
  <si>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</si>
  <si>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</si>
  <si>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</si>
  <si>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</si>
  <si>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</si>
  <si>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</si>
  <si>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</si>
  <si>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</si>
  <si>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</si>
  <si>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</si>
  <si>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</si>
  <si>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</si>
  <si>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</si>
  <si>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</si>
  <si>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</si>
  <si>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</si>
  <si>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</si>
  <si>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</si>
  <si>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</si>
  <si>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</si>
  <si>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</si>
  <si>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</si>
  <si>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</si>
  <si>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</si>
  <si>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</si>
  <si>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</si>
  <si>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</si>
  <si>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</si>
  <si>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</si>
  <si>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</si>
  <si>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</si>
  <si>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</si>
  <si>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</si>
  <si>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</si>
  <si>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</si>
  <si>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</si>
  <si>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</si>
  <si>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</si>
  <si>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</si>
  <si>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</si>
  <si>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</si>
  <si>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</si>
  <si>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</si>
  <si>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</si>
  <si>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</si>
  <si>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</si>
  <si>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</si>
  <si>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</si>
  <si>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</si>
  <si>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</si>
  <si>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</si>
  <si>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</si>
  <si>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</si>
  <si>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</si>
  <si>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</si>
  <si>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</si>
  <si>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</si>
  <si>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</si>
  <si>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</si>
  <si>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</si>
  <si>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</si>
  <si>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</si>
  <si>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</si>
  <si>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</si>
  <si>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</si>
  <si>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</si>
  <si>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</si>
  <si>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</si>
  <si>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</si>
  <si>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</si>
  <si>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</si>
  <si>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</si>
  <si>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</si>
  <si>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</si>
  <si>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</si>
  <si>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</si>
  <si>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</si>
  <si>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</si>
  <si>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</si>
  <si>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</si>
  <si>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</si>
  <si>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</si>
  <si>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</si>
  <si>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</si>
  <si>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</si>
  <si>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</si>
  <si>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</si>
  <si>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</si>
  <si>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</si>
  <si>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</si>
  <si>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</si>
  <si>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</si>
  <si>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</si>
  <si>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</si>
  <si>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</si>
  <si>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</si>
  <si>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</si>
  <si>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</si>
  <si>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</si>
  <si>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</si>
  <si>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</si>
  <si>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</si>
  <si>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</si>
  <si>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</si>
  <si>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</si>
  <si>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</si>
  <si>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</si>
  <si>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</si>
  <si>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</si>
  <si>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</si>
  <si>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</si>
  <si>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</si>
  <si>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</si>
  <si>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</si>
  <si>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</si>
  <si>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</si>
  <si>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</si>
  <si>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</si>
  <si>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</si>
  <si>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</si>
  <si>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</si>
  <si>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</si>
  <si>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</si>
  <si>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</si>
  <si>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</si>
  <si>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</si>
  <si>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</si>
  <si>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</si>
  <si>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</si>
  <si>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</si>
  <si>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</si>
  <si>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</si>
  <si>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</si>
  <si>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</si>
  <si>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</si>
  <si>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</si>
  <si>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</si>
  <si>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</si>
  <si>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</si>
  <si>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</si>
  <si>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</si>
  <si>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</si>
  <si>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</si>
  <si>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</si>
  <si>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</si>
  <si>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</si>
  <si>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</si>
  <si>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</si>
  <si>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</si>
  <si>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</si>
  <si>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</si>
  <si>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</si>
  <si>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</si>
  <si>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</si>
  <si>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</si>
  <si>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</si>
  <si>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</si>
  <si>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</si>
  <si>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</si>
  <si>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</si>
  <si>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</si>
  <si>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</si>
  <si>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</si>
  <si>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</si>
  <si>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</si>
  <si>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</si>
  <si>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</si>
  <si>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</si>
  <si>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</si>
  <si>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</si>
  <si>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</si>
  <si>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</si>
  <si>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</si>
  <si>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</si>
  <si>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</si>
  <si>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</si>
  <si>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</si>
  <si>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</si>
  <si>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</si>
  <si>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</si>
  <si>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</si>
  <si>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</si>
  <si>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</si>
  <si>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</si>
  <si>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</si>
  <si>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</si>
  <si>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</si>
  <si>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</si>
  <si>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</si>
  <si>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</si>
  <si>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</si>
  <si>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</si>
  <si>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</si>
  <si>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</si>
  <si>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</si>
  <si>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</si>
  <si>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</si>
  <si>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</si>
  <si>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</si>
  <si>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</si>
  <si>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</si>
  <si>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</si>
  <si>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</si>
  <si>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</si>
  <si>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</si>
  <si>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</si>
  <si>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</si>
  <si>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</si>
  <si>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</si>
  <si>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</si>
  <si>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</si>
  <si>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</si>
  <si>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</si>
  <si>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</si>
  <si>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</si>
  <si>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</si>
  <si>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</si>
  <si>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</si>
  <si>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</si>
  <si>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</si>
  <si>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</si>
  <si>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</si>
  <si>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</si>
  <si>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</si>
  <si>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</si>
  <si>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</si>
  <si>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</si>
  <si>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</si>
  <si>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</si>
  <si>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</si>
  <si>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</si>
  <si>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</si>
  <si>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</si>
  <si>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</si>
  <si>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</si>
  <si>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</si>
  <si>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</si>
  <si>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</si>
  <si>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</si>
  <si>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</si>
  <si>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</si>
  <si>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</si>
  <si>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</si>
  <si>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</si>
  <si>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</si>
  <si>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</si>
  <si>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</si>
  <si>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</si>
  <si>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</si>
  <si>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</si>
  <si>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</si>
  <si>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</si>
  <si>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</si>
  <si>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</si>
  <si>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</si>
  <si>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</si>
  <si>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</si>
  <si>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</si>
  <si>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</si>
  <si>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</si>
  <si>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</si>
  <si>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</si>
  <si>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</si>
  <si>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</si>
  <si>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</si>
  <si>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</si>
  <si>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</si>
  <si>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</si>
  <si>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</si>
  <si>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</si>
  <si>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</si>
  <si>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</si>
  <si>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</si>
  <si>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</si>
  <si>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</si>
  <si>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</si>
  <si>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</si>
  <si>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</si>
  <si>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</si>
  <si>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</si>
  <si>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</si>
  <si>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</si>
  <si>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</si>
  <si>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</si>
  <si>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</si>
  <si>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</si>
  <si>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</si>
  <si>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</si>
  <si>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</si>
  <si>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</si>
  <si>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</si>
  <si>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</si>
  <si>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</si>
  <si>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</si>
  <si>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</si>
  <si>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</si>
  <si>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</si>
  <si>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</si>
  <si>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</si>
  <si>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</si>
  <si>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</si>
  <si>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</si>
  <si>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</si>
  <si>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</si>
  <si>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</si>
  <si>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</si>
  <si>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</si>
  <si>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</si>
  <si>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</si>
  <si>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</si>
  <si>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</si>
  <si>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</si>
  <si>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</si>
  <si>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</si>
  <si>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</si>
  <si>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</si>
  <si>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</si>
  <si>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</si>
  <si>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</si>
  <si>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</si>
  <si>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</si>
  <si>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</si>
  <si>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</si>
  <si>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</si>
  <si>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</si>
  <si>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</si>
  <si>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</si>
  <si>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</si>
  <si>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</si>
  <si>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</si>
  <si>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</si>
  <si>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</si>
  <si>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</si>
  <si>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</si>
  <si>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</si>
  <si>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</si>
  <si>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</si>
  <si>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</si>
  <si>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</si>
  <si>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</si>
  <si>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</si>
  <si>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</si>
  <si>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</si>
  <si>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</si>
  <si>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</si>
  <si>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</si>
  <si>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</si>
  <si>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</si>
  <si>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</si>
  <si>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</si>
  <si>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</si>
  <si>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</si>
  <si>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</si>
  <si>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</si>
  <si>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</si>
  <si>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</si>
  <si>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</si>
  <si>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</si>
  <si>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</si>
  <si>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</si>
  <si>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</si>
  <si>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</si>
  <si>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</si>
  <si>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</si>
  <si>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</si>
  <si>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</si>
  <si>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</si>
  <si>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</si>
  <si>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</si>
  <si>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</si>
  <si>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</si>
  <si>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</si>
  <si>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</si>
  <si>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</si>
  <si>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</si>
  <si>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</si>
  <si>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</si>
  <si>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</si>
  <si>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</si>
  <si>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</si>
  <si>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</si>
  <si>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</si>
  <si>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</si>
  <si>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</si>
  <si>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</si>
  <si>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</si>
  <si>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</si>
  <si>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</si>
  <si>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</si>
  <si>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</si>
  <si>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</si>
  <si>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</si>
  <si>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</si>
  <si>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</si>
  <si>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</si>
  <si>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</si>
  <si>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</si>
  <si>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</si>
  <si>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</si>
  <si>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</si>
  <si>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</si>
  <si>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</si>
  <si>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</si>
  <si>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</si>
  <si>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</si>
  <si>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</si>
  <si>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</si>
  <si>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</si>
  <si>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</si>
  <si>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</si>
  <si>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</si>
  <si>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</si>
  <si>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</si>
  <si>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</si>
  <si>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</si>
  <si>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</si>
  <si>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</si>
  <si>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</si>
  <si>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</si>
  <si>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</si>
  <si>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</si>
  <si>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</si>
  <si>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</si>
  <si>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</si>
  <si>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</si>
  <si>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</si>
  <si>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</si>
  <si>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</si>
  <si>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</si>
  <si>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</si>
  <si>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</si>
  <si>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</si>
  <si>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</si>
  <si>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</si>
  <si>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</si>
  <si>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</si>
  <si>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</si>
  <si>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</si>
  <si>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</si>
  <si>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</si>
  <si>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</si>
  <si>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</si>
  <si>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</si>
  <si>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</si>
  <si>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</si>
  <si>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</si>
  <si>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</si>
  <si>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</si>
  <si>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</si>
  <si>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</si>
  <si>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</si>
  <si>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</si>
  <si>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</si>
  <si>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</si>
  <si>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</si>
  <si>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</si>
  <si>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</si>
  <si>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</si>
  <si>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</si>
  <si>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</si>
  <si>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</si>
  <si>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</si>
  <si>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</si>
  <si>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</si>
  <si>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</si>
  <si>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</si>
  <si>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</si>
  <si>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</si>
  <si>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</si>
  <si>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</si>
  <si>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</si>
  <si>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</si>
  <si>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</si>
  <si>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</si>
  <si>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</si>
  <si>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</si>
  <si>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</si>
  <si>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</si>
  <si>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</si>
  <si>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</si>
  <si>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</si>
  <si>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</si>
  <si>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</si>
  <si>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</si>
  <si>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</si>
  <si>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</si>
  <si>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</si>
  <si>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</si>
  <si>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</si>
  <si>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</si>
  <si>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</si>
  <si>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</si>
  <si>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</si>
  <si>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</si>
  <si>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</si>
  <si>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</si>
  <si>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</si>
  <si>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</si>
  <si>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</si>
  <si>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</si>
  <si>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</si>
  <si>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</si>
  <si>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</si>
  <si>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</si>
  <si>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</si>
  <si>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</si>
  <si>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</si>
  <si>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</si>
  <si>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</si>
  <si>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</si>
  <si>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</si>
  <si>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</si>
  <si>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</si>
  <si>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</si>
  <si>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</si>
  <si>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</si>
  <si>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</si>
  <si>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</si>
  <si>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</si>
  <si>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</si>
  <si>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</si>
  <si>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</si>
  <si>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</si>
  <si>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</si>
  <si>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</si>
  <si>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</si>
  <si>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</si>
  <si>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</si>
  <si>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</si>
  <si>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</si>
  <si>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</si>
  <si>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</si>
  <si>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</si>
  <si>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</si>
  <si>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</si>
  <si>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</si>
  <si>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</si>
  <si>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</si>
  <si>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</si>
  <si>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</si>
  <si>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</si>
  <si>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</si>
  <si>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</si>
  <si>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</si>
  <si>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</si>
  <si>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</si>
  <si>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</si>
  <si>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</si>
  <si>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</si>
  <si>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</si>
  <si>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</si>
  <si>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</si>
  <si>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</si>
  <si>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</si>
  <si>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</si>
  <si>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</si>
  <si>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</si>
  <si>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</si>
  <si>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</si>
  <si>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</si>
  <si>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</si>
  <si>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</si>
  <si>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</si>
  <si>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</si>
  <si>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</si>
  <si>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</si>
  <si>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</si>
  <si>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</si>
  <si>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</si>
  <si>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</si>
  <si>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</si>
  <si>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</si>
  <si>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</si>
  <si>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</si>
  <si>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</si>
  <si>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</si>
  <si>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</si>
  <si>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</si>
  <si>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</si>
  <si>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</si>
  <si>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</si>
  <si>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</si>
  <si>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</si>
  <si>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</si>
  <si>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</si>
  <si>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</si>
  <si>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</si>
  <si>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</si>
  <si>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</si>
  <si>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</si>
  <si>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</si>
  <si>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</si>
  <si>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</si>
  <si>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</si>
  <si>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</si>
  <si>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</si>
  <si>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</si>
  <si>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</si>
  <si>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</si>
  <si>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</si>
  <si>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</si>
  <si>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</si>
  <si>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</si>
  <si>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</si>
  <si>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</si>
  <si>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</si>
  <si>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</si>
  <si>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</si>
  <si>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</si>
  <si>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</si>
  <si>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</si>
  <si>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</si>
  <si>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</si>
  <si>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</si>
  <si>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</si>
  <si>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</si>
  <si>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</si>
  <si>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</si>
  <si>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</si>
  <si>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</si>
  <si>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</si>
  <si>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</si>
  <si>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</si>
  <si>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</si>
  <si>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</si>
  <si>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</si>
  <si>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</si>
  <si>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</si>
  <si>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</si>
  <si>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</si>
  <si>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</si>
  <si>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</si>
  <si>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</si>
  <si>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</si>
  <si>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</si>
  <si>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</si>
  <si>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</si>
  <si>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</si>
  <si>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</si>
  <si>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</si>
  <si>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</si>
  <si>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</si>
  <si>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</si>
  <si>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</si>
  <si>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</si>
  <si>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</si>
  <si>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</si>
  <si>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</si>
  <si>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</si>
  <si>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</si>
  <si>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</si>
  <si>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</si>
  <si>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</si>
  <si>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</si>
  <si>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</si>
  <si>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</si>
  <si>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</si>
  <si>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</si>
  <si>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</si>
  <si>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</si>
  <si>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</si>
  <si>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</si>
  <si>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</si>
  <si>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</si>
  <si>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</si>
  <si>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</si>
  <si>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</si>
  <si>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</si>
  <si>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</si>
  <si>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</si>
  <si>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</si>
  <si>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</si>
  <si>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</si>
  <si>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</si>
  <si>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</si>
  <si>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</si>
  <si>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</si>
  <si>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</si>
  <si>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</si>
  <si>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</si>
  <si>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</si>
  <si>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</si>
  <si>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</si>
  <si>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</si>
  <si>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</si>
  <si>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</si>
  <si>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</si>
  <si>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</si>
  <si>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</si>
  <si>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</si>
  <si>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</si>
  <si>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</si>
  <si>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</si>
  <si>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</si>
  <si>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</si>
  <si>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</si>
  <si>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</si>
  <si>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</si>
  <si>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</si>
  <si>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</si>
  <si>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</si>
  <si>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</si>
  <si>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</si>
  <si>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</si>
  <si>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</si>
  <si>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</si>
  <si>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</si>
  <si>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</si>
  <si>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</si>
  <si>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</si>
  <si>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</si>
  <si>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</si>
  <si>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</si>
  <si>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</si>
  <si>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</si>
  <si>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</si>
  <si>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</si>
  <si>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</si>
  <si>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</si>
  <si>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</si>
  <si>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</si>
  <si>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</si>
  <si>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</si>
  <si>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</si>
  <si>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</si>
  <si>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</si>
  <si>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</si>
  <si>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</si>
  <si>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</si>
  <si>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</si>
  <si>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</si>
  <si>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</si>
  <si>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</si>
  <si>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</si>
  <si>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</si>
  <si>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</si>
  <si>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</si>
  <si>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</si>
  <si>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</si>
  <si>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</si>
  <si>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</si>
  <si>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</si>
  <si>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</si>
  <si>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</si>
  <si>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</si>
  <si>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</si>
  <si>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</si>
  <si>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</si>
  <si>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</si>
  <si>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</si>
  <si>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</si>
  <si>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</si>
  <si>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</si>
  <si>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</si>
  <si>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</si>
  <si>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</si>
  <si>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</si>
  <si>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</si>
  <si>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</si>
  <si>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</si>
  <si>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</si>
  <si>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</si>
  <si>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</si>
  <si>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</si>
  <si>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</si>
  <si>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</si>
  <si>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</si>
  <si>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</si>
  <si>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</si>
  <si>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</si>
  <si>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</si>
  <si>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</si>
  <si>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</si>
  <si>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</si>
  <si>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</si>
  <si>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</si>
  <si>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</si>
  <si>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</si>
  <si>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</si>
  <si>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</si>
  <si>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</si>
  <si>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</si>
  <si>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</si>
  <si>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</si>
  <si>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</si>
  <si>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</si>
  <si>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</si>
  <si>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</si>
  <si>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</si>
  <si>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</si>
  <si>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</si>
  <si>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</si>
  <si>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</si>
  <si>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</si>
  <si>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</si>
  <si>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</si>
  <si>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</si>
  <si>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</si>
  <si>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</si>
  <si>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</si>
  <si>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</si>
  <si>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</si>
  <si>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</si>
  <si>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</si>
  <si>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</si>
  <si>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</si>
  <si>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</si>
  <si>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</si>
  <si>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</si>
  <si>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</si>
  <si>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</si>
  <si>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</si>
  <si>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</si>
  <si>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</si>
  <si>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</si>
  <si>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</si>
  <si>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</si>
  <si>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</si>
  <si>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</si>
  <si>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</si>
  <si>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</si>
  <si>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</si>
  <si>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</si>
  <si>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</si>
  <si>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</si>
  <si>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</si>
  <si>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</si>
  <si>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</si>
  <si>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</si>
  <si>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</si>
  <si>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</si>
  <si>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</si>
  <si>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</si>
  <si>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</si>
  <si>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</si>
  <si>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</si>
  <si>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</si>
  <si>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</si>
  <si>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</si>
  <si>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</si>
  <si>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</si>
  <si>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</si>
  <si>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</si>
  <si>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</si>
  <si>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</si>
  <si>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</si>
  <si>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</si>
  <si>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</si>
  <si>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</si>
  <si>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</si>
  <si>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</si>
  <si>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</si>
  <si>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</si>
  <si>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</si>
  <si>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</si>
  <si>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</si>
  <si>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</si>
  <si>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</si>
  <si>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</si>
  <si>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</si>
  <si>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</si>
  <si>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</si>
  <si>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</si>
  <si>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</si>
  <si>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</si>
  <si>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</si>
  <si>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</si>
  <si>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</si>
  <si>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</si>
  <si>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</si>
  <si>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</si>
  <si>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</si>
  <si>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</si>
  <si>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</si>
  <si>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</si>
  <si>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</si>
  <si>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</si>
  <si>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</si>
  <si>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</si>
  <si>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</si>
  <si>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</si>
  <si>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</si>
  <si>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</si>
  <si>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</si>
  <si>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</si>
  <si>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</si>
  <si>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</si>
  <si>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</si>
  <si>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</si>
  <si>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</si>
  <si>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</si>
  <si>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</si>
  <si>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</si>
  <si>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</si>
  <si>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</si>
  <si>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</si>
  <si>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</si>
  <si>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</si>
  <si>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</si>
  <si>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</si>
  <si>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</si>
  <si>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</si>
  <si>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</si>
  <si>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</si>
  <si>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</si>
  <si>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</si>
  <si>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</si>
  <si>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</si>
  <si>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</si>
  <si>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</si>
  <si>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</si>
  <si>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</si>
  <si>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</si>
  <si>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</si>
  <si>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</si>
  <si>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</si>
  <si>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</si>
  <si>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</si>
  <si>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</si>
  <si>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</si>
  <si>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</si>
  <si>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</si>
  <si>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</si>
  <si>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</si>
  <si>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</si>
  <si>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</si>
  <si>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</si>
  <si>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</si>
  <si>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</si>
  <si>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</si>
  <si>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</si>
  <si>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</si>
  <si>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</si>
  <si>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</si>
  <si>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</si>
  <si>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</si>
  <si>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</si>
  <si>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</si>
  <si>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</si>
  <si>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</si>
  <si>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</si>
  <si>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</si>
  <si>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</si>
  <si>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</si>
  <si>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</si>
  <si>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</si>
  <si>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</si>
  <si>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</si>
  <si>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</si>
  <si>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</si>
  <si>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</si>
  <si>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</si>
  <si>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</si>
  <si>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</si>
  <si>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</si>
  <si>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</si>
  <si>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</si>
  <si>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</si>
  <si>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</si>
  <si>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</si>
  <si>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</si>
  <si>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</si>
  <si>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</si>
  <si>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</si>
  <si>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</si>
  <si>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</si>
  <si>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</si>
  <si>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</si>
  <si>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</si>
  <si>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</si>
  <si>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</si>
  <si>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</si>
  <si>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</si>
  <si>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</si>
  <si>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</si>
  <si>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</si>
  <si>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</si>
  <si>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</si>
  <si>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</si>
  <si>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</si>
  <si>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</si>
  <si>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</si>
  <si>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</si>
  <si>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</si>
  <si>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</si>
  <si>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</si>
  <si>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</si>
  <si>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</si>
  <si>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</si>
  <si>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</si>
  <si>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</si>
  <si>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</si>
  <si>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</si>
  <si>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</si>
  <si>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</si>
  <si>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</si>
  <si>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</si>
  <si>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</si>
  <si>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</si>
  <si>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</si>
  <si>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</si>
  <si>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</si>
  <si>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</si>
  <si>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</si>
  <si>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</si>
  <si>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</si>
  <si>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</si>
  <si>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</si>
  <si>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</si>
  <si>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</si>
  <si>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</si>
  <si>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</si>
  <si>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</si>
  <si>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</si>
  <si>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</si>
  <si>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</si>
  <si>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</si>
  <si>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</si>
  <si>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</si>
  <si>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</si>
  <si>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</si>
  <si>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</si>
  <si>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</si>
  <si>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</si>
  <si>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</si>
  <si>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</si>
  <si>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</si>
  <si>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</si>
  <si>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</si>
  <si>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</si>
  <si>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</si>
  <si>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</si>
  <si>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</si>
  <si>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</si>
  <si>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</si>
  <si>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</si>
  <si>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</si>
  <si>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</si>
  <si>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</si>
  <si>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</si>
  <si>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</si>
  <si>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</si>
  <si>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</si>
  <si>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</si>
  <si>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</si>
  <si>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</si>
  <si>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</si>
  <si>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</si>
  <si>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</si>
  <si>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</si>
  <si>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</si>
  <si>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</si>
  <si>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</si>
  <si>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</si>
  <si>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</si>
  <si>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</si>
  <si>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</si>
  <si>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</si>
  <si>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</si>
  <si>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</si>
  <si>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</si>
  <si>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</si>
  <si>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</si>
  <si>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</si>
  <si>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</si>
  <si>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</si>
  <si>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</si>
  <si>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</si>
  <si>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</si>
  <si>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</si>
  <si>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</si>
  <si>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</si>
  <si>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</si>
  <si>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</si>
  <si>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</si>
  <si>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</si>
  <si>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</si>
  <si>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</si>
  <si>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</si>
  <si>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</si>
  <si>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</si>
  <si>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</si>
  <si>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</si>
  <si>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</si>
  <si>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</si>
  <si>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</si>
  <si>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</si>
  <si>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</si>
  <si>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</si>
  <si>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</si>
  <si>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</si>
  <si>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</si>
  <si>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</si>
  <si>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</si>
  <si>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</si>
  <si>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</si>
  <si>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</si>
  <si>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</si>
  <si>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</si>
  <si>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</si>
  <si>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</si>
  <si>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</si>
  <si>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</si>
  <si>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</si>
  <si>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</si>
  <si>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</si>
  <si>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</si>
  <si>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</si>
  <si>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</si>
  <si>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</si>
  <si>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</si>
  <si>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</si>
  <si>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</si>
  <si>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</si>
  <si>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</si>
  <si>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</si>
  <si>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</si>
  <si>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</si>
  <si>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</si>
  <si>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</si>
  <si>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</si>
  <si>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</si>
  <si>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</si>
  <si>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</si>
  <si>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</si>
  <si>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</si>
  <si>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</si>
  <si>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</si>
  <si>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</si>
  <si>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</si>
  <si>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</si>
  <si>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</si>
  <si>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</si>
  <si>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</si>
  <si>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</si>
  <si>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</si>
  <si>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</si>
  <si>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</si>
  <si>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</si>
  <si>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</si>
  <si>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</si>
  <si>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</si>
  <si>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</si>
  <si>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</si>
  <si>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</si>
  <si>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</si>
  <si>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</si>
  <si>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</si>
  <si>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</si>
  <si>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</si>
  <si>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</si>
  <si>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</si>
  <si>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</si>
  <si>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</si>
  <si>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</si>
  <si>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</si>
  <si>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</si>
  <si>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</si>
  <si>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</si>
  <si>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</si>
  <si>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</si>
  <si>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</si>
  <si>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</si>
  <si>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</si>
  <si>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</si>
  <si>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</si>
  <si>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</si>
  <si>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</si>
  <si>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</si>
  <si>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</si>
  <si>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</si>
  <si>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</si>
  <si>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</si>
  <si>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</si>
  <si>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</si>
  <si>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</si>
  <si>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</si>
  <si>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</si>
  <si>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</si>
  <si>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</si>
  <si>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</si>
  <si>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</si>
  <si>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</si>
  <si>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</si>
  <si>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</si>
  <si>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</si>
  <si>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</si>
  <si>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</si>
  <si>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</si>
  <si>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</si>
  <si>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</si>
  <si>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</si>
  <si>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</si>
  <si>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</si>
  <si>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</si>
  <si>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</si>
  <si>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</si>
  <si>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</si>
  <si>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</si>
  <si>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</si>
  <si>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</si>
  <si>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</si>
  <si>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</si>
  <si>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</si>
  <si>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</si>
  <si>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</si>
  <si>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</si>
  <si>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</si>
  <si>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</si>
  <si>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</si>
  <si>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</si>
  <si>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</si>
  <si>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</si>
  <si>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</si>
  <si>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</si>
  <si>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</si>
  <si>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</si>
  <si>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</si>
  <si>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</si>
  <si>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</si>
  <si>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</si>
  <si>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</si>
  <si>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</si>
  <si>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</si>
  <si>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</si>
  <si>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</si>
  <si>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</si>
  <si>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</si>
  <si>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</si>
  <si>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</si>
  <si>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</si>
  <si>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</si>
  <si>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</si>
  <si>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</si>
  <si>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</si>
  <si>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</si>
  <si>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</si>
  <si>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</si>
  <si>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</si>
  <si>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</si>
  <si>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</si>
  <si>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</si>
  <si>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</si>
  <si>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</si>
  <si>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</si>
  <si>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</si>
  <si>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</si>
  <si>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</si>
  <si>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</si>
  <si>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</si>
  <si>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</si>
  <si>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</si>
  <si>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</si>
  <si>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</si>
  <si>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</si>
  <si>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</si>
  <si>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</si>
  <si>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</si>
  <si>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</si>
  <si>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</si>
  <si>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</si>
  <si>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</si>
  <si>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</si>
  <si>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</si>
  <si>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</si>
  <si>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</si>
  <si>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</si>
  <si>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</si>
  <si>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</si>
  <si>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</si>
  <si>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</si>
  <si>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</si>
  <si>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</si>
  <si>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</si>
  <si>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</si>
  <si>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</si>
  <si>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</si>
  <si>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</si>
  <si>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</si>
  <si>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</si>
  <si>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</si>
  <si>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</si>
  <si>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</si>
  <si>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</si>
  <si>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</si>
  <si>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</si>
  <si>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</si>
  <si>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</si>
  <si>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</si>
  <si>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</si>
  <si>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</si>
  <si>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</si>
  <si>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</si>
  <si>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</si>
  <si>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</si>
  <si>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</si>
  <si>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</si>
  <si>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</si>
  <si>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</si>
  <si>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</si>
  <si>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</si>
  <si>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</si>
  <si>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</si>
  <si>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</si>
  <si>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</si>
  <si>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</si>
  <si>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</si>
  <si>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</si>
  <si>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</si>
  <si>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</si>
  <si>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</si>
  <si>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</si>
  <si>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</si>
  <si>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</si>
  <si>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</si>
  <si>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</si>
  <si>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</si>
  <si>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</si>
  <si>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</si>
  <si>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</si>
  <si>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</si>
  <si>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</si>
  <si>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</si>
  <si>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</si>
  <si>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</si>
  <si>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</si>
  <si>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</si>
  <si>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</si>
  <si>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</si>
  <si>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</si>
  <si>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</si>
  <si>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</si>
  <si>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</si>
  <si>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</si>
  <si>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</si>
  <si>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</si>
  <si>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</si>
  <si>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</si>
  <si>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</si>
  <si>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</si>
  <si>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</si>
  <si>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</si>
  <si>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</si>
  <si>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</si>
  <si>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</si>
  <si>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</si>
  <si>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</si>
  <si>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</si>
  <si>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</si>
  <si>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</si>
  <si>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</si>
  <si>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</si>
  <si>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</si>
  <si>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</si>
  <si>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</si>
  <si>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</si>
  <si>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</si>
  <si>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</si>
  <si>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</si>
  <si>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</si>
  <si>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</si>
  <si>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</si>
  <si>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</si>
  <si>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</si>
  <si>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</si>
  <si>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</si>
  <si>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</si>
  <si>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</si>
  <si>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</si>
  <si>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</si>
  <si>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</si>
  <si>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</si>
  <si>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</si>
  <si>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</si>
  <si>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</si>
  <si>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</si>
  <si>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</si>
  <si>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</si>
  <si>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</si>
  <si>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</si>
  <si>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</si>
  <si>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</si>
  <si>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</si>
  <si>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</si>
  <si>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</si>
  <si>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</si>
  <si>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</si>
  <si>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</si>
  <si>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</si>
  <si>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</si>
  <si>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</si>
  <si>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</si>
  <si>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</si>
  <si>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</si>
  <si>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</si>
  <si>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</si>
  <si>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</si>
  <si>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</si>
  <si>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</si>
  <si>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</si>
  <si>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</si>
  <si>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</si>
  <si>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</si>
  <si>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</si>
  <si>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</si>
  <si>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</si>
  <si>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</si>
  <si>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</si>
  <si>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</si>
  <si>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</si>
  <si>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</si>
  <si>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</si>
  <si>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</si>
  <si>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</si>
  <si>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</si>
  <si>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</si>
  <si>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</si>
  <si>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</si>
  <si>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</si>
  <si>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</si>
  <si>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</si>
  <si>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</si>
  <si>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</si>
  <si>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</si>
  <si>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</si>
  <si>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</si>
  <si>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</si>
  <si>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</si>
  <si>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</si>
  <si>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</si>
  <si>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</si>
  <si>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</si>
  <si>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</si>
  <si>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</si>
  <si>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</si>
  <si>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</si>
  <si>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</si>
  <si>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</si>
  <si>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</si>
  <si>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</si>
  <si>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</si>
  <si>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</si>
  <si>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</si>
  <si>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</si>
  <si>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</si>
  <si>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</si>
  <si>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</si>
  <si>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</si>
  <si>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</si>
  <si>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</si>
  <si>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</si>
  <si>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</si>
  <si>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</si>
  <si>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</si>
  <si>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</si>
  <si>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</si>
  <si>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</si>
  <si>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</si>
  <si>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</si>
  <si>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</si>
  <si>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</si>
  <si>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</si>
  <si>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</si>
  <si>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</si>
  <si>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</si>
  <si>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</si>
  <si>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</si>
  <si>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</si>
  <si>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</si>
  <si>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</si>
  <si>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</si>
  <si>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</si>
  <si>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</si>
  <si>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</si>
  <si>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</si>
  <si>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</si>
  <si>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</si>
  <si>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</si>
  <si>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</si>
  <si>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</si>
  <si>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</si>
  <si>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</si>
  <si>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</si>
  <si>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</si>
  <si>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</si>
  <si>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</si>
  <si>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</si>
  <si>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</si>
  <si>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</si>
  <si>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</si>
  <si>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</si>
  <si>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</si>
  <si>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</si>
  <si>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</si>
  <si>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</si>
  <si>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</si>
  <si>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</si>
  <si>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</si>
  <si>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</si>
  <si>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</si>
  <si>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</si>
  <si>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</si>
  <si>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</si>
  <si>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</si>
  <si>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</si>
  <si>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</si>
  <si>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</si>
  <si>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</si>
  <si>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</si>
  <si>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</si>
  <si>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</si>
  <si>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</si>
  <si>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</si>
  <si>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</si>
  <si>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</si>
  <si>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</si>
  <si>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</si>
  <si>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</si>
  <si>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</si>
  <si>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</si>
  <si>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</si>
  <si>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</si>
  <si>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</si>
  <si>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</si>
  <si>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</si>
  <si>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</si>
  <si>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</si>
  <si>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</si>
  <si>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</si>
  <si>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</si>
  <si>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</si>
  <si>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</si>
  <si>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</si>
  <si>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</si>
  <si>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</si>
  <si>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</si>
  <si>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</si>
  <si>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</si>
  <si>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</si>
  <si>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</si>
  <si>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</si>
  <si>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</si>
  <si>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</si>
  <si>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</si>
  <si>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</si>
  <si>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</si>
  <si>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</si>
  <si>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</si>
  <si>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</si>
  <si>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</si>
  <si>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</si>
  <si>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</si>
  <si>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</si>
  <si>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</si>
  <si>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</si>
  <si>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</si>
  <si>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</si>
  <si>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</si>
  <si>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</si>
  <si>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</si>
  <si>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</si>
  <si>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</si>
  <si>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</si>
  <si>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</si>
  <si>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</si>
  <si>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</si>
  <si>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</si>
  <si>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</si>
  <si>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</si>
  <si>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</si>
  <si>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</si>
  <si>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</si>
  <si>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</si>
  <si>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</si>
  <si>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</si>
  <si>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</si>
  <si>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</si>
  <si>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</si>
  <si>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</si>
  <si>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</si>
  <si>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</si>
  <si>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</si>
  <si>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</si>
  <si>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</si>
  <si>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</si>
  <si>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</si>
  <si>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</si>
  <si>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</si>
  <si>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</si>
  <si>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</si>
  <si>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</si>
  <si>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</si>
  <si>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</si>
  <si>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</si>
  <si>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</si>
  <si>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</si>
  <si>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</si>
  <si>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</si>
  <si>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</si>
  <si>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</si>
  <si>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</si>
  <si>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</si>
  <si>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</si>
  <si>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</si>
  <si>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</si>
  <si>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</si>
  <si>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</si>
  <si>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</si>
  <si>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</si>
  <si>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</si>
  <si>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</si>
  <si>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</si>
  <si>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</si>
  <si>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</si>
  <si>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</si>
  <si>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</si>
  <si>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</si>
  <si>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</si>
  <si>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</si>
  <si>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</si>
  <si>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</si>
  <si>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</si>
  <si>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</si>
  <si>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</si>
  <si>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</si>
  <si>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</si>
  <si>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</si>
  <si>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</si>
  <si>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</si>
  <si>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</si>
  <si>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</si>
  <si>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</si>
  <si>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</si>
  <si>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</si>
  <si>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</si>
  <si>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</si>
  <si>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</si>
  <si>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</si>
  <si>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</si>
  <si>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</si>
  <si>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</si>
  <si>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</si>
  <si>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</si>
  <si>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</si>
  <si>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</si>
  <si>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</si>
  <si>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</si>
  <si>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</si>
  <si>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</si>
  <si>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</si>
  <si>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</si>
  <si>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</si>
  <si>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</si>
  <si>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</si>
  <si>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</si>
  <si>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</si>
  <si>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</si>
  <si>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</si>
  <si>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</si>
  <si>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</si>
  <si>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</si>
  <si>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</si>
  <si>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</si>
  <si>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</si>
  <si>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</si>
  <si>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</si>
  <si>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</si>
  <si>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</si>
  <si>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</si>
  <si>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</si>
  <si>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</si>
  <si>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</si>
  <si>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</si>
  <si>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</si>
  <si>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</si>
  <si>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</si>
  <si>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</si>
  <si>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</si>
  <si>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</si>
  <si>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</si>
  <si>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</si>
  <si>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</si>
  <si>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</si>
  <si>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</si>
  <si>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</si>
  <si>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</si>
  <si>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</si>
  <si>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</si>
  <si>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</si>
  <si>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</si>
  <si>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</si>
  <si>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</si>
  <si>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</si>
  <si>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</si>
  <si>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</si>
  <si>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</si>
  <si>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</si>
  <si>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</si>
  <si>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</si>
  <si>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</si>
  <si>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</si>
  <si>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</si>
  <si>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</si>
  <si>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</si>
  <si>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</si>
  <si>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</si>
  <si>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</si>
  <si>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</si>
  <si>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</si>
  <si>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</si>
  <si>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</si>
  <si>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</si>
  <si>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</si>
  <si>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</si>
  <si>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</si>
  <si>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</si>
  <si>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</si>
  <si>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</si>
  <si>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</si>
  <si>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</si>
  <si>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</si>
  <si>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</si>
  <si>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</si>
  <si>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</si>
  <si>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</si>
  <si>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</si>
  <si>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</si>
  <si>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</si>
  <si>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</si>
  <si>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</si>
  <si>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</si>
  <si>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</si>
  <si>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</si>
  <si>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</si>
  <si>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</si>
  <si>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</si>
  <si>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</si>
  <si>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</si>
  <si>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</si>
  <si>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</si>
  <si>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</si>
  <si>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</si>
  <si>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</si>
  <si>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</si>
  <si>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</si>
  <si>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</si>
  <si>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</si>
  <si>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</si>
  <si>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</si>
  <si>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</si>
  <si>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</si>
  <si>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</si>
  <si>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</si>
  <si>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</si>
  <si>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</si>
  <si>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</si>
  <si>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</si>
  <si>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</si>
  <si>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</si>
  <si>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</si>
  <si>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</si>
  <si>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</si>
  <si>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</si>
  <si>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</si>
  <si>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</si>
  <si>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</si>
  <si>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</si>
  <si>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</si>
  <si>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</si>
  <si>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</si>
  <si>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</si>
  <si>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</si>
  <si>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</si>
  <si>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</si>
  <si>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</si>
  <si>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</si>
  <si>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</si>
  <si>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</si>
  <si>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</si>
  <si>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</si>
  <si>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</si>
  <si>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</si>
  <si>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</si>
  <si>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</si>
  <si>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</si>
  <si>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</si>
  <si>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</si>
  <si>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</si>
  <si>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</si>
  <si>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</si>
  <si>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</si>
  <si>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</si>
  <si>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</si>
  <si>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</si>
  <si>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</si>
  <si>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</si>
  <si>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</si>
  <si>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</si>
  <si>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</si>
  <si>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</si>
  <si>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</si>
  <si>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</si>
  <si>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</si>
  <si>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</si>
  <si>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</si>
  <si>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</si>
  <si>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</si>
  <si>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</si>
  <si>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</si>
  <si>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</si>
  <si>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</si>
  <si>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</si>
  <si>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</si>
  <si>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</si>
  <si>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</si>
  <si>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</si>
  <si>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</si>
  <si>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</si>
  <si>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</si>
  <si>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</si>
  <si>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</si>
  <si>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</si>
  <si>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</si>
  <si>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</si>
  <si>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</si>
  <si>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</si>
  <si>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</si>
  <si>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</si>
  <si>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</si>
  <si>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</si>
  <si>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</si>
  <si>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</si>
  <si>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</si>
  <si>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</si>
  <si>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</si>
  <si>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</si>
  <si>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</si>
  <si>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</si>
  <si>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</si>
  <si>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</si>
  <si>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</si>
  <si>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</si>
  <si>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</si>
  <si>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</si>
  <si>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</si>
  <si>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</si>
  <si>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</si>
  <si>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</si>
  <si>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</si>
  <si>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</si>
  <si>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</si>
  <si>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</si>
  <si>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</si>
  <si>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</si>
  <si>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</si>
  <si>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</si>
  <si>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</si>
  <si>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</si>
  <si>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</si>
  <si>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</si>
  <si>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</si>
  <si>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</si>
  <si>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</si>
  <si>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</si>
  <si>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</si>
  <si>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</si>
  <si>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</si>
  <si>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</si>
  <si>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</si>
  <si>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</si>
  <si>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</si>
  <si>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</si>
  <si>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</si>
  <si>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</si>
  <si>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</si>
  <si>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</si>
  <si>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</si>
  <si>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</si>
  <si>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</si>
  <si>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</si>
  <si>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</si>
  <si>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</si>
  <si>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</si>
  <si>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</si>
  <si>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</si>
  <si>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</si>
  <si>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</si>
  <si>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</si>
  <si>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</si>
  <si>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</si>
  <si>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</si>
  <si>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</si>
  <si>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</si>
  <si>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</si>
  <si>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</si>
  <si>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</si>
  <si>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</si>
  <si>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</si>
  <si>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</si>
  <si>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</si>
  <si>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</si>
  <si>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</si>
  <si>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</si>
  <si>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</si>
  <si>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</si>
  <si>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</si>
  <si>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</si>
  <si>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</si>
  <si>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</si>
  <si>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</si>
  <si>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</si>
  <si>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</si>
  <si>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</si>
  <si>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</si>
  <si>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</si>
  <si>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</si>
  <si>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</si>
  <si>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</si>
  <si>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</si>
  <si>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</si>
  <si>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</si>
  <si>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</si>
  <si>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</si>
  <si>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</si>
  <si>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</si>
  <si>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</si>
  <si>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</si>
  <si>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</si>
  <si>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</si>
  <si>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</si>
  <si>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</si>
  <si>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</si>
  <si>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</si>
  <si>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</si>
  <si>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</si>
  <si>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</si>
  <si>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</si>
  <si>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</si>
  <si>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</si>
  <si>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</si>
  <si>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</si>
  <si>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</si>
  <si>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</si>
  <si>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</si>
  <si>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</si>
  <si>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</si>
  <si>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</si>
  <si>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</si>
  <si>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</si>
  <si>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</si>
  <si>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</si>
  <si>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</si>
  <si>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</si>
  <si>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</si>
  <si>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</si>
  <si>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</si>
  <si>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</si>
  <si>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</si>
  <si>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</si>
  <si>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</si>
  <si>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</si>
  <si>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</si>
  <si>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</si>
  <si>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</si>
  <si>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</si>
  <si>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</si>
  <si>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</si>
  <si>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</si>
  <si>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</si>
  <si>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</si>
  <si>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</si>
  <si>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</si>
  <si>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</si>
  <si>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</si>
  <si>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</si>
  <si>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</si>
  <si>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</si>
  <si>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</si>
  <si>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</si>
  <si>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</si>
  <si>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</si>
  <si>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</si>
  <si>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</si>
  <si>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</si>
  <si>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</si>
  <si>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</si>
  <si>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</si>
  <si>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</si>
  <si>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</si>
  <si>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</si>
  <si>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</si>
  <si>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</si>
  <si>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</si>
  <si>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</si>
  <si>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</si>
  <si>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</si>
  <si>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</si>
  <si>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</si>
  <si>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</si>
  <si>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</si>
  <si>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</si>
  <si>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</si>
  <si>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</si>
  <si>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</si>
  <si>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</si>
  <si>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</si>
  <si>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</si>
  <si>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</si>
  <si>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</si>
  <si>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</si>
  <si>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</si>
  <si>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</si>
  <si>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</si>
  <si>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</si>
  <si>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</si>
  <si>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</si>
  <si>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</si>
  <si>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</si>
  <si>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</si>
  <si>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</si>
  <si>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</si>
  <si>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</si>
  <si>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</si>
  <si>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</si>
  <si>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</si>
  <si>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</si>
  <si>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</si>
  <si>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</si>
  <si>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</si>
  <si>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</si>
  <si>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</si>
  <si>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</si>
  <si>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</si>
  <si>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</si>
  <si>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</si>
  <si>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</si>
  <si>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</si>
  <si>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</si>
  <si>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</si>
  <si>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</si>
  <si>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</si>
  <si>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</si>
  <si>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</si>
  <si>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</si>
  <si>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</si>
  <si>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</si>
  <si>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</si>
  <si>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</si>
  <si>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</si>
  <si>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</si>
  <si>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</si>
  <si>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</si>
  <si>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</si>
  <si>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</si>
  <si>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</si>
  <si>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</si>
  <si>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</si>
  <si>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</si>
  <si>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</si>
  <si>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</si>
  <si>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</si>
  <si>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</si>
  <si>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</si>
  <si>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</si>
  <si>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</si>
  <si>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</si>
  <si>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</si>
  <si>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</si>
  <si>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</si>
  <si>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</si>
  <si>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</si>
  <si>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</si>
  <si>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</si>
  <si>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</si>
  <si>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</si>
  <si>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</si>
  <si>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</si>
  <si>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</si>
  <si>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</si>
  <si>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</si>
  <si>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</si>
  <si>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</si>
  <si>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</si>
  <si>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</si>
  <si>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</si>
  <si>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</si>
  <si>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</si>
  <si>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</si>
  <si>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</si>
  <si>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</si>
  <si>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</si>
  <si>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</si>
  <si>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</si>
  <si>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</si>
  <si>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</si>
  <si>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</si>
  <si>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</si>
  <si>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</si>
  <si>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</si>
  <si>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</si>
  <si>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</si>
  <si>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</si>
  <si>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</si>
  <si>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</si>
  <si>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</si>
  <si>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</si>
  <si>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</si>
  <si>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</si>
  <si>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</si>
  <si>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</si>
  <si>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</si>
  <si>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</si>
  <si>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</si>
  <si>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</si>
  <si>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</si>
  <si>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</si>
  <si>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</si>
  <si>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</si>
  <si>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</si>
  <si>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</si>
  <si>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</si>
  <si>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</si>
  <si>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</si>
  <si>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</si>
  <si>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</si>
  <si>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</si>
  <si>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</si>
  <si>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</si>
  <si>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</si>
  <si>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</si>
  <si>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</si>
  <si>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</si>
  <si>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</si>
  <si>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</si>
  <si>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</si>
  <si>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</si>
  <si>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</si>
  <si>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</si>
  <si>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</si>
  <si>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</si>
  <si>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</si>
  <si>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</si>
  <si>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</si>
  <si>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</si>
  <si>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</si>
  <si>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</si>
  <si>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</si>
  <si>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</si>
  <si>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</si>
  <si>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</si>
  <si>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</si>
  <si>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</si>
  <si>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</si>
  <si>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</si>
  <si>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</si>
  <si>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</si>
  <si>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</si>
  <si>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</si>
  <si>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</si>
  <si>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</si>
  <si>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</si>
  <si>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</si>
  <si>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</si>
  <si>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</si>
  <si>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</si>
  <si>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</si>
  <si>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</si>
  <si>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</si>
  <si>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</si>
  <si>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</si>
  <si>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</si>
  <si>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</si>
  <si>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</si>
  <si>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</si>
  <si>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</si>
  <si>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</si>
  <si>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</si>
  <si>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</si>
  <si>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</si>
  <si>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</si>
  <si>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</si>
  <si>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</si>
  <si>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</si>
  <si>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</si>
  <si>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</si>
  <si>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</si>
  <si>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</si>
  <si>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</si>
  <si>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</si>
  <si>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</si>
  <si>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</si>
  <si>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</si>
  <si>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</si>
  <si>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</si>
  <si>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</si>
  <si>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</si>
  <si>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</si>
  <si>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</si>
  <si>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</si>
  <si>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</si>
  <si>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</si>
  <si>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</si>
  <si>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</si>
  <si>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</si>
  <si>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</si>
  <si>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</si>
  <si>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</si>
  <si>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</si>
  <si>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</si>
  <si>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</si>
  <si>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</si>
  <si>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</si>
  <si>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</si>
  <si>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</si>
  <si>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</si>
  <si>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</si>
  <si>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</si>
  <si>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</si>
  <si>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</si>
  <si>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</si>
  <si>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</si>
  <si>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</si>
  <si>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</si>
  <si>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</si>
  <si>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</si>
  <si>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</si>
  <si>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</si>
  <si>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</si>
  <si>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</si>
  <si>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</si>
  <si>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</si>
  <si>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</si>
  <si>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</si>
  <si>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</si>
  <si>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</si>
  <si>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</si>
  <si>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</si>
  <si>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</si>
  <si>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</si>
  <si>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</si>
  <si>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</si>
  <si>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</si>
  <si>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</si>
  <si>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</si>
  <si>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</si>
  <si>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</si>
  <si>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</si>
  <si>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</si>
  <si>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</si>
  <si>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</si>
  <si>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</si>
  <si>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</si>
  <si>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</si>
  <si>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</si>
  <si>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</si>
  <si>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</si>
  <si>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</si>
  <si>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</si>
  <si>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</si>
  <si>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</si>
  <si>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</si>
  <si>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</si>
  <si>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</si>
  <si>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</si>
  <si>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</si>
  <si>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</si>
  <si>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</si>
  <si>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</si>
  <si>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</si>
  <si>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</si>
  <si>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</si>
  <si>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</si>
  <si>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</si>
  <si>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</si>
  <si>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</si>
  <si>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</si>
  <si>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</si>
  <si>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</si>
  <si>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</si>
  <si>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</si>
  <si>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</si>
  <si>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</si>
  <si>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</si>
  <si>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</si>
  <si>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</si>
  <si>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</si>
  <si>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</si>
  <si>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</si>
  <si>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</si>
  <si>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</si>
  <si>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</si>
  <si>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</si>
  <si>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</si>
  <si>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</si>
  <si>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</si>
  <si>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</si>
  <si>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</si>
  <si>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</si>
  <si>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</si>
  <si>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</si>
  <si>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</si>
  <si>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</si>
  <si>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</si>
  <si>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</si>
  <si>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</si>
  <si>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</si>
  <si>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</si>
  <si>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</si>
  <si>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</si>
  <si>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</si>
  <si>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</si>
  <si>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</si>
  <si>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</si>
  <si>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</si>
  <si>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</si>
  <si>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</si>
  <si>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</si>
  <si>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</si>
  <si>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</si>
  <si>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</si>
  <si>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</si>
  <si>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</si>
  <si>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</si>
  <si>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</si>
  <si>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</si>
  <si>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</si>
  <si>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</si>
  <si>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</si>
  <si>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</si>
  <si>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</si>
  <si>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</si>
  <si>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</si>
  <si>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</si>
  <si>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</si>
  <si>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</si>
  <si>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</si>
  <si>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</si>
  <si>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</si>
  <si>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</si>
  <si>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</si>
  <si>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</si>
  <si>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</si>
  <si>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</si>
  <si>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</si>
  <si>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</si>
  <si>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</si>
  <si>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</si>
  <si>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</si>
  <si>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</si>
  <si>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</si>
  <si>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</si>
  <si>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</si>
  <si>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</si>
  <si>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</si>
  <si>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</si>
  <si>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</si>
  <si>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</si>
  <si>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</si>
  <si>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</si>
  <si>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</si>
  <si>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</si>
  <si>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</si>
  <si>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</si>
  <si>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</si>
  <si>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</si>
  <si>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</si>
  <si>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</si>
  <si>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</si>
  <si>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</si>
  <si>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</si>
  <si>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</si>
  <si>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</si>
  <si>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</si>
  <si>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</si>
  <si>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</si>
  <si>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</si>
  <si>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</si>
  <si>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</si>
  <si>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</si>
  <si>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</si>
  <si>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</si>
  <si>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</si>
  <si>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</si>
  <si>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</si>
  <si>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</si>
  <si>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</si>
  <si>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</si>
  <si>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</si>
  <si>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</si>
  <si>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</si>
  <si>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</si>
  <si>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</si>
  <si>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</si>
  <si>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</si>
  <si>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</si>
  <si>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</si>
  <si>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</si>
  <si>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</si>
  <si>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</si>
  <si>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</si>
  <si>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</si>
  <si>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</si>
  <si>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</si>
  <si>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</si>
  <si>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</si>
  <si>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</si>
  <si>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</si>
  <si>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</si>
  <si>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</si>
  <si>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</si>
  <si>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</si>
  <si>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</si>
  <si>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</si>
  <si>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</si>
  <si>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</si>
  <si>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</si>
  <si>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</si>
  <si>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</si>
  <si>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</si>
  <si>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</si>
  <si>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</si>
  <si>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</si>
  <si>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</si>
  <si>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</si>
  <si>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</si>
  <si>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</si>
  <si>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</si>
  <si>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</si>
  <si>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</si>
  <si>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</si>
  <si>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</si>
  <si>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</si>
  <si>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</si>
  <si>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</si>
  <si>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</si>
  <si>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</si>
  <si>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</si>
  <si>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</si>
  <si>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</si>
  <si>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</si>
  <si>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</si>
  <si>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</si>
  <si>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</si>
  <si>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</si>
  <si>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</si>
  <si>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</si>
  <si>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</si>
  <si>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</si>
  <si>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</si>
  <si>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</si>
  <si>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</si>
  <si>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</si>
  <si>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</si>
  <si>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</si>
  <si>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</si>
  <si>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</si>
  <si>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</si>
  <si>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</si>
  <si>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</si>
  <si>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</si>
  <si>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</si>
  <si>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</si>
  <si>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</si>
  <si>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</si>
  <si>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</si>
  <si>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</si>
  <si>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</si>
  <si>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</si>
  <si>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</si>
  <si>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</si>
  <si>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</si>
  <si>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</si>
  <si>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</si>
  <si>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</si>
  <si>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</si>
  <si>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</si>
  <si>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</si>
  <si>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</si>
  <si>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</si>
  <si>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</si>
  <si>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</si>
  <si>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</si>
  <si>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</si>
  <si>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</si>
  <si>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</si>
  <si>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</si>
  <si>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</si>
  <si>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</si>
  <si>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</si>
  <si>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</si>
  <si>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</si>
  <si>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</si>
  <si>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</si>
  <si>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</si>
  <si>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</si>
  <si>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</si>
  <si>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</si>
  <si>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</si>
  <si>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</si>
  <si>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</si>
  <si>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</si>
  <si>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</si>
  <si>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</si>
  <si>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</si>
  <si>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</si>
  <si>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</si>
  <si>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</si>
  <si>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</si>
  <si>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</si>
  <si>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</si>
  <si>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</si>
  <si>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</si>
  <si>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</si>
  <si>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</si>
  <si>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</si>
  <si>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</si>
  <si>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</si>
  <si>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</si>
  <si>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</si>
  <si>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</si>
  <si>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</si>
  <si>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</si>
  <si>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</si>
  <si>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</si>
  <si>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</si>
  <si>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</si>
  <si>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</si>
  <si>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</si>
  <si>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</si>
  <si>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</si>
  <si>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</si>
  <si>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</si>
  <si>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</si>
  <si>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</si>
  <si>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</si>
  <si>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</si>
  <si>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</si>
  <si>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</si>
  <si>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</si>
  <si>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</si>
  <si>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</si>
  <si>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</si>
  <si>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</si>
  <si>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</si>
  <si>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</si>
  <si>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</si>
  <si>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</si>
  <si>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</si>
  <si>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</si>
  <si>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</si>
  <si>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</si>
  <si>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</si>
  <si>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</si>
  <si>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</si>
  <si>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</si>
  <si>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</si>
  <si>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</si>
  <si>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</si>
  <si>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</si>
  <si>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</si>
  <si>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</si>
  <si>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</si>
  <si>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</si>
  <si>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</si>
  <si>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</si>
  <si>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</si>
  <si>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</si>
  <si>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</si>
  <si>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</si>
  <si>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</si>
  <si>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</si>
  <si>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</si>
  <si>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</si>
  <si>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</si>
  <si>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</si>
  <si>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</si>
  <si>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</si>
  <si>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</si>
  <si>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</si>
  <si>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</si>
  <si>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</si>
  <si>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</si>
  <si>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</si>
  <si>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</si>
  <si>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</si>
  <si>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</si>
  <si>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</si>
  <si>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</si>
  <si>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</si>
  <si>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</si>
  <si>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</si>
  <si>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</si>
  <si>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</si>
  <si>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</si>
  <si>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</si>
  <si>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</si>
  <si>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</si>
  <si>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</si>
  <si>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</si>
  <si>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</si>
  <si>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</si>
  <si>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</si>
  <si>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</si>
  <si>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</si>
  <si>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</si>
  <si>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</si>
  <si>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</si>
  <si>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</si>
  <si>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</si>
  <si>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</si>
  <si>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</si>
  <si>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</si>
  <si>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</si>
  <si>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</si>
  <si>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</si>
  <si>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</si>
  <si>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</si>
  <si>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</si>
  <si>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</si>
  <si>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</si>
  <si>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</si>
  <si>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</si>
  <si>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</si>
  <si>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</si>
  <si>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</si>
  <si>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</si>
  <si>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</si>
  <si>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</si>
  <si>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</si>
  <si>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</si>
  <si>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</si>
  <si>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</si>
  <si>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</si>
  <si>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</si>
  <si>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</si>
  <si>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</si>
  <si>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</si>
  <si>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</si>
  <si>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</si>
  <si>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</si>
  <si>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</si>
  <si>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</si>
  <si>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</si>
  <si>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</si>
  <si>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</si>
  <si>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</si>
  <si>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</si>
  <si>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</si>
  <si>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</si>
  <si>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</si>
  <si>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</si>
  <si>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</si>
  <si>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</si>
  <si>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</si>
  <si>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</si>
  <si>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</si>
  <si>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</si>
  <si>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</si>
  <si>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</si>
  <si>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</si>
  <si>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</si>
  <si>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</si>
  <si>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</si>
  <si>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</si>
  <si>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</si>
  <si>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</si>
  <si>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</si>
  <si>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</si>
  <si>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</si>
  <si>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</si>
  <si>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</si>
  <si>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</si>
  <si>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</si>
  <si>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</si>
  <si>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</si>
  <si>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</si>
  <si>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</si>
  <si>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</si>
  <si>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</si>
  <si>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</si>
  <si>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</si>
  <si>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</si>
  <si>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</si>
  <si>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</si>
  <si>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</si>
  <si>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</si>
  <si>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</si>
  <si>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</si>
  <si>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</si>
  <si>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</si>
  <si>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</si>
  <si>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</si>
  <si>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</si>
  <si>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</si>
  <si>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</si>
  <si>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</si>
  <si>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</si>
  <si>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</si>
  <si>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</si>
  <si>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</si>
  <si>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</si>
  <si>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</si>
  <si>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</si>
  <si>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</si>
  <si>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</si>
  <si>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</si>
  <si>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</si>
  <si>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</si>
  <si>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</si>
  <si>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</si>
  <si>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</si>
  <si>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</si>
  <si>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</si>
  <si>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</si>
  <si>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</si>
  <si>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</si>
  <si>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</si>
  <si>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</si>
  <si>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</si>
  <si>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</si>
  <si>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</si>
  <si>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</si>
  <si>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</si>
  <si>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</si>
  <si>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</si>
  <si>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</si>
  <si>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</si>
  <si>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</si>
  <si>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</si>
  <si>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</si>
  <si>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</si>
  <si>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</si>
  <si>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</si>
  <si>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</si>
  <si>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</si>
  <si>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</si>
  <si>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</si>
  <si>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</si>
  <si>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</si>
  <si>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</si>
  <si>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</si>
  <si>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</si>
  <si>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</si>
  <si>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</si>
  <si>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</si>
  <si>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</si>
  <si>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</si>
  <si>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</si>
  <si>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</si>
  <si>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</si>
  <si>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</si>
  <si>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</si>
  <si>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</si>
  <si>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</si>
  <si>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</si>
  <si>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</si>
  <si>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</si>
  <si>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</si>
  <si>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</si>
  <si>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</si>
  <si>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</si>
  <si>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</si>
  <si>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</si>
  <si>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</si>
  <si>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</si>
  <si>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</si>
  <si>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</si>
  <si>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</si>
  <si>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</si>
  <si>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</si>
  <si>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</si>
  <si>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</si>
  <si>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</si>
  <si>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</si>
  <si>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</si>
  <si>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</si>
  <si>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</si>
  <si>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</si>
  <si>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</si>
  <si>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</si>
  <si>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</si>
  <si>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</si>
  <si>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</si>
  <si>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</si>
  <si>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</si>
  <si>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</si>
  <si>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</si>
  <si>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</si>
  <si>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</si>
  <si>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</si>
  <si>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</si>
  <si>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</si>
  <si>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</si>
  <si>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</si>
  <si>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</si>
  <si>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</si>
  <si>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</si>
  <si>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</si>
  <si>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</si>
  <si>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</si>
  <si>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</si>
  <si>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</si>
  <si>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</si>
  <si>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</si>
  <si>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</si>
  <si>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</si>
  <si>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</si>
  <si>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</si>
  <si>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</si>
  <si>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</si>
  <si>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</si>
  <si>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</si>
  <si>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</si>
  <si>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</si>
  <si>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</si>
  <si>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</si>
  <si>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</si>
  <si>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</si>
  <si>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</si>
  <si>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</si>
  <si>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</si>
  <si>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</si>
  <si>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</si>
  <si>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</si>
  <si>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</si>
  <si>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</si>
  <si>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</si>
  <si>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</si>
  <si>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</si>
  <si>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</si>
  <si>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</si>
  <si>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</si>
  <si>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</si>
  <si>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</si>
  <si>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</si>
  <si>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</si>
  <si>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</si>
  <si>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</si>
  <si>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</si>
  <si>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</si>
  <si>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</si>
  <si>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</si>
  <si>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</si>
  <si>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</si>
  <si>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</si>
  <si>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</si>
  <si>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</si>
  <si>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</si>
  <si>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</si>
  <si>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</si>
  <si>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</si>
  <si>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</si>
  <si>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</si>
  <si>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</si>
  <si>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</si>
  <si>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</si>
  <si>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</si>
  <si>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</si>
  <si>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</si>
  <si>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</si>
  <si>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</si>
  <si>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</si>
  <si>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</si>
  <si>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</si>
  <si>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</si>
  <si>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</si>
  <si>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</si>
  <si>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</si>
  <si>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</si>
  <si>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</si>
  <si>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</si>
  <si>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</si>
  <si>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</si>
  <si>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</si>
  <si>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</si>
  <si>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</si>
  <si>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</si>
  <si>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</si>
  <si>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</si>
  <si>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</si>
  <si>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</si>
  <si>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</si>
  <si>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</si>
  <si>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</si>
  <si>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</si>
  <si>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</si>
  <si>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</si>
  <si>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</si>
  <si>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</si>
  <si>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</si>
  <si>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</si>
  <si>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</si>
  <si>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</si>
  <si>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</si>
  <si>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</si>
  <si>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</si>
  <si>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</si>
  <si>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</si>
  <si>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</si>
  <si>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</si>
  <si>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</si>
  <si>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</si>
  <si>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</si>
  <si>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</si>
  <si>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</si>
  <si>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</si>
  <si>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</si>
  <si>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</si>
  <si>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</si>
  <si>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</si>
  <si>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</si>
  <si>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</si>
  <si>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</si>
  <si>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</si>
  <si>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</si>
  <si>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</si>
  <si>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</si>
  <si>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</si>
  <si>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</si>
  <si>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</si>
  <si>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</si>
  <si>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</si>
  <si>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</si>
  <si>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</si>
  <si>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</si>
  <si>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</si>
  <si>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</si>
  <si>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</si>
  <si>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</si>
  <si>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</si>
  <si>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</si>
  <si>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</si>
  <si>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</si>
  <si>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</si>
  <si>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</si>
  <si>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</si>
  <si>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</si>
  <si>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</si>
  <si>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</si>
  <si>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</si>
  <si>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</si>
  <si>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</si>
  <si>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</si>
  <si>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</si>
  <si>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</si>
  <si>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</si>
  <si>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</si>
  <si>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</si>
  <si>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</si>
  <si>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</si>
  <si>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</si>
  <si>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</si>
  <si>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</si>
  <si>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</si>
  <si>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</si>
  <si>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</si>
  <si>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</si>
  <si>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</si>
  <si>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</si>
  <si>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</si>
  <si>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</si>
  <si>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</si>
  <si>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</si>
  <si>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</si>
  <si>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</si>
  <si>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</si>
  <si>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</si>
  <si>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</si>
  <si>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</si>
  <si>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</si>
  <si>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</si>
  <si>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</si>
  <si>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</si>
  <si>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</si>
  <si>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</si>
  <si>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</si>
  <si>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</si>
  <si>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</si>
  <si>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</si>
  <si>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</si>
  <si>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</si>
  <si>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</si>
  <si>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</si>
  <si>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</si>
  <si>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</si>
  <si>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</si>
  <si>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</si>
  <si>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</si>
  <si>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</si>
  <si>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</si>
  <si>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</si>
  <si>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</si>
  <si>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</si>
  <si>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</si>
  <si>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</si>
  <si>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</si>
  <si>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</si>
  <si>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</si>
  <si>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</si>
  <si>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</si>
  <si>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</si>
  <si>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</si>
  <si>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</si>
  <si>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</si>
  <si>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</si>
  <si>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</si>
  <si>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</si>
  <si>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</si>
  <si>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</si>
  <si>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</si>
  <si>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</si>
  <si>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</si>
  <si>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</si>
  <si>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</si>
  <si>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</si>
  <si>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</si>
  <si>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</si>
  <si>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</si>
  <si>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</si>
  <si>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</si>
  <si>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</si>
  <si>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</si>
  <si>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</si>
  <si>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</si>
  <si>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</si>
  <si>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</si>
  <si>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</si>
  <si>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</si>
  <si>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</si>
  <si>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</si>
  <si>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</si>
  <si>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</si>
  <si>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</si>
  <si>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</si>
  <si>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</si>
  <si>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</si>
  <si>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</si>
  <si>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</si>
  <si>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</si>
  <si>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</si>
  <si>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</si>
  <si>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</si>
  <si>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</si>
  <si>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</si>
  <si>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</si>
  <si>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</si>
  <si>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</si>
  <si>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</si>
  <si>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</si>
  <si>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</si>
  <si>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</si>
  <si>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</si>
  <si>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</si>
  <si>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</si>
  <si>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</si>
  <si>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</si>
  <si>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</si>
  <si>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</si>
  <si>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</si>
  <si>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</si>
  <si>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</si>
  <si>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</si>
  <si>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</si>
  <si>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</si>
  <si>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</si>
  <si>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</si>
  <si>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</si>
  <si>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</si>
  <si>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</si>
  <si>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</si>
  <si>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</si>
  <si>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</si>
  <si>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</si>
  <si>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</si>
  <si>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</si>
  <si>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</si>
  <si>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</si>
  <si>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</si>
  <si>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</si>
  <si>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</si>
  <si>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</si>
  <si>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</si>
  <si>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</si>
  <si>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</si>
  <si>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</si>
  <si>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</si>
  <si>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</si>
  <si>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</si>
  <si>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</si>
  <si>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</si>
  <si>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</si>
  <si>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</si>
  <si>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</si>
  <si>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</si>
  <si>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</si>
  <si>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</si>
  <si>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</si>
  <si>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</si>
  <si>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</si>
  <si>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</si>
  <si>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</si>
  <si>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</si>
  <si>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</si>
  <si>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</si>
  <si>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</si>
  <si>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</si>
  <si>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</si>
  <si>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</si>
  <si>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</si>
  <si>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</si>
  <si>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</si>
  <si>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</si>
  <si>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</si>
  <si>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</si>
  <si>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</si>
  <si>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</si>
  <si>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</si>
  <si>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</si>
  <si>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</si>
  <si>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</si>
  <si>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</si>
  <si>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</si>
  <si>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</si>
  <si>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</si>
  <si>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</si>
  <si>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</si>
  <si>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</si>
  <si>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</si>
  <si>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</si>
  <si>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</si>
  <si>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</si>
  <si>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</si>
  <si>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</si>
  <si>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</si>
  <si>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</si>
  <si>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</si>
  <si>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</si>
  <si>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</si>
  <si>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</si>
  <si>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</si>
  <si>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</si>
  <si>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</si>
  <si>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</si>
  <si>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</si>
  <si>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</si>
  <si>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</si>
  <si>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</si>
  <si>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</si>
  <si>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</si>
  <si>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</si>
  <si>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</si>
  <si>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</si>
  <si>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</si>
  <si>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</si>
  <si>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</si>
  <si>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</si>
  <si>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</si>
  <si>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</si>
  <si>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</si>
  <si>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</si>
  <si>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</si>
  <si>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</si>
  <si>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</si>
  <si>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</si>
  <si>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</si>
  <si>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</si>
  <si>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</si>
  <si>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</si>
  <si>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</si>
  <si>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</si>
  <si>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</si>
  <si>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</si>
  <si>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</si>
  <si>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</si>
  <si>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</si>
  <si>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</si>
  <si>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</si>
  <si>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</si>
  <si>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</si>
  <si>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</si>
  <si>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</si>
  <si>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</si>
  <si>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</si>
  <si>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</si>
  <si>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</si>
  <si>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</si>
  <si>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</si>
  <si>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</si>
  <si>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</si>
  <si>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</si>
  <si>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</si>
  <si>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</si>
  <si>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</si>
  <si>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</si>
  <si>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</si>
  <si>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</si>
  <si>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</si>
  <si>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</si>
  <si>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</si>
  <si>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</si>
  <si>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</si>
  <si>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</si>
  <si>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</si>
  <si>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</si>
  <si>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</si>
  <si>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</si>
  <si>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</si>
  <si>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</si>
  <si>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</si>
  <si>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</si>
  <si>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</si>
  <si>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</si>
  <si>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</si>
  <si>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</si>
  <si>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</si>
  <si>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</si>
  <si>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</si>
  <si>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</si>
  <si>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</si>
  <si>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</si>
  <si>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</si>
  <si>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</si>
  <si>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</si>
  <si>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</si>
  <si>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</si>
  <si>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</si>
  <si>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</si>
  <si>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</si>
  <si>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</si>
  <si>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</si>
  <si>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</si>
  <si>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</si>
  <si>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</si>
  <si>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</si>
  <si>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</si>
  <si>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</si>
  <si>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</si>
  <si>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</si>
  <si>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</si>
  <si>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</si>
  <si>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</si>
  <si>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</si>
  <si>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</si>
  <si>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</si>
  <si>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</si>
  <si>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</si>
  <si>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</si>
  <si>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</si>
  <si>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</si>
  <si>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</si>
  <si>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</si>
  <si>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</si>
  <si>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</si>
  <si>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</si>
  <si>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</si>
  <si>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</si>
  <si>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</si>
  <si>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</si>
  <si>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</si>
  <si>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</si>
  <si>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</si>
  <si>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</si>
  <si>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</si>
  <si>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</si>
  <si>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</si>
  <si>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</si>
  <si>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</si>
  <si>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</si>
  <si>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</si>
  <si>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</si>
  <si>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</si>
  <si>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</si>
  <si>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</si>
  <si>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</si>
  <si>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</si>
  <si>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</si>
  <si>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</si>
  <si>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</si>
  <si>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</si>
  <si>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</si>
  <si>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</si>
  <si>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</si>
  <si>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</si>
  <si>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</si>
  <si>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</si>
  <si>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</si>
  <si>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</si>
  <si>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</si>
  <si>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</si>
  <si>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</si>
  <si>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</si>
  <si>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</si>
  <si>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</si>
  <si>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</si>
  <si>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</si>
  <si>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</si>
  <si>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</si>
  <si>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</si>
  <si>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</si>
  <si>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</si>
  <si>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</si>
  <si>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</si>
  <si>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</si>
  <si>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</si>
  <si>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</si>
  <si>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</si>
  <si>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</si>
  <si>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</si>
  <si>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</si>
  <si>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</si>
  <si>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</si>
  <si>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</si>
  <si>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</si>
  <si>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</si>
  <si>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</si>
  <si>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</si>
  <si>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</si>
  <si>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</si>
  <si>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</si>
  <si>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</si>
  <si>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</si>
  <si>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</si>
  <si>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</si>
  <si>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</si>
  <si>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</si>
  <si>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</si>
  <si>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</si>
  <si>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</si>
  <si>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</si>
  <si>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</si>
  <si>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</si>
  <si>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</si>
  <si>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</si>
  <si>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</si>
  <si>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</si>
  <si>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</si>
  <si>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</si>
  <si>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</si>
  <si>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</si>
  <si>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</si>
  <si>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</si>
  <si>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</si>
  <si>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</si>
  <si>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</si>
  <si>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</si>
  <si>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</si>
  <si>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</si>
  <si>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</si>
  <si>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</si>
  <si>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</si>
  <si>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</si>
  <si>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</si>
  <si>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</si>
  <si>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</si>
  <si>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</si>
  <si>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</si>
  <si>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</si>
  <si>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</si>
  <si>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</si>
  <si>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</si>
  <si>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</si>
  <si>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</si>
  <si>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</si>
  <si>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</si>
  <si>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</si>
  <si>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</si>
  <si>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</si>
  <si>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</si>
  <si>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</si>
  <si>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</si>
  <si>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</si>
  <si>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</si>
  <si>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</si>
  <si>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</si>
  <si>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</si>
  <si>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</si>
  <si>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</si>
  <si>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</si>
  <si>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</si>
  <si>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</si>
  <si>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</si>
  <si>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</si>
  <si>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</si>
  <si>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</si>
  <si>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</si>
  <si>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</si>
  <si>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</si>
  <si>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</si>
  <si>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</si>
  <si>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</si>
  <si>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</si>
  <si>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</si>
  <si>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</si>
  <si>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</si>
  <si>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</si>
  <si>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</si>
  <si>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</si>
  <si>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</si>
  <si>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</si>
  <si>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</si>
  <si>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</si>
  <si>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</si>
  <si>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</si>
  <si>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</si>
  <si>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</si>
  <si>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</si>
  <si>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</si>
  <si>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</si>
  <si>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</si>
  <si>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</si>
  <si>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</si>
  <si>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</si>
  <si>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</si>
  <si>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</si>
  <si>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</si>
  <si>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</si>
  <si>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</si>
  <si>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</si>
  <si>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</si>
  <si>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</si>
  <si>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</si>
  <si>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</si>
  <si>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</si>
  <si>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</si>
  <si>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</si>
  <si>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</si>
  <si>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</si>
  <si>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</si>
  <si>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</si>
  <si>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</si>
  <si>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</si>
  <si>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</si>
  <si>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</si>
  <si>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</si>
  <si>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</si>
  <si>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</si>
  <si>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</si>
  <si>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</si>
  <si>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</si>
  <si>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</si>
  <si>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</si>
  <si>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</si>
  <si>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</si>
  <si>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</si>
  <si>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</si>
  <si>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</si>
  <si>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</si>
  <si>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</si>
  <si>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</si>
  <si>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</si>
  <si>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</si>
  <si>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</si>
  <si>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</si>
  <si>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</si>
  <si>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</si>
  <si>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</si>
  <si>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</si>
  <si>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</si>
  <si>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</si>
  <si>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</si>
  <si>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</si>
  <si>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</si>
  <si>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</si>
  <si>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</si>
  <si>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</si>
  <si>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</si>
  <si>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</si>
  <si>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</si>
  <si>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</si>
  <si>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</si>
  <si>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</si>
  <si>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</si>
  <si>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</si>
  <si>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</si>
  <si>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</si>
  <si>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</si>
  <si>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</si>
  <si>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</si>
  <si>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</si>
  <si>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</si>
  <si>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</si>
  <si>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</si>
  <si>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</si>
  <si>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</si>
  <si>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</si>
  <si>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</si>
  <si>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</si>
  <si>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</si>
  <si>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</si>
  <si>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</si>
  <si>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</si>
  <si>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</si>
  <si>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</si>
  <si>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</si>
  <si>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</si>
  <si>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</si>
  <si>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</si>
  <si>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</si>
  <si>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</si>
  <si>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</si>
  <si>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</si>
  <si>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</si>
  <si>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</si>
  <si>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</si>
  <si>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</si>
  <si>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</si>
  <si>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</si>
  <si>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</si>
  <si>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</si>
  <si>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</si>
  <si>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</si>
  <si>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</si>
  <si>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</si>
  <si>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</si>
  <si>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</si>
  <si>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</si>
  <si>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</si>
  <si>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</si>
  <si>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</si>
  <si>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</si>
  <si>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</si>
  <si>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</si>
  <si>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</si>
  <si>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</si>
  <si>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</si>
  <si>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</si>
  <si>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</si>
  <si>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</si>
  <si>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</si>
  <si>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</si>
  <si>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</si>
  <si>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</si>
  <si>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</si>
  <si>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</si>
  <si>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</si>
  <si>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</si>
  <si>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</si>
  <si>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</si>
  <si>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</si>
  <si>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</si>
  <si>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</si>
  <si>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</si>
  <si>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</si>
  <si>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</si>
  <si>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</si>
  <si>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</si>
  <si>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</si>
  <si>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</si>
  <si>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</si>
  <si>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</si>
  <si>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</si>
  <si>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</si>
  <si>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</si>
  <si>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</si>
  <si>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</si>
  <si>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</si>
  <si>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</si>
  <si>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</si>
  <si>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</si>
  <si>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</si>
  <si>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</si>
  <si>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</si>
  <si>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</si>
  <si>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</si>
  <si>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</si>
  <si>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</si>
  <si>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</si>
  <si>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</si>
  <si>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</si>
  <si>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</si>
  <si>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</si>
  <si>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</si>
  <si>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</si>
  <si>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</si>
  <si>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</si>
  <si>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</si>
  <si>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</si>
  <si>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</si>
  <si>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</si>
  <si>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</si>
  <si>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</si>
  <si>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</si>
  <si>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</si>
  <si>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</si>
  <si>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</si>
  <si>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</si>
  <si>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</si>
  <si>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</si>
  <si>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</si>
  <si>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</si>
  <si>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</si>
  <si>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</si>
  <si>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</si>
  <si>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</si>
  <si>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</si>
  <si>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</si>
  <si>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</si>
  <si>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</si>
  <si>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</si>
  <si>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</si>
  <si>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</si>
  <si>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</si>
  <si>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</si>
  <si>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</si>
  <si>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</si>
  <si>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</si>
  <si>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</si>
  <si>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</si>
  <si>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</si>
  <si>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</si>
  <si>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</si>
  <si>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</si>
  <si>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</si>
  <si>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</si>
  <si>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</si>
  <si>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</si>
  <si>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</si>
  <si>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</si>
  <si>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</si>
  <si>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</si>
  <si>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</si>
  <si>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</si>
  <si>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</si>
  <si>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</si>
  <si>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</si>
  <si>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</si>
  <si>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</si>
  <si>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</si>
  <si>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</si>
  <si>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</si>
  <si>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</si>
  <si>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</si>
  <si>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</si>
  <si>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</si>
  <si>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</si>
  <si>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</si>
  <si>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</si>
  <si>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</si>
  <si>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</si>
  <si>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</si>
  <si>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</si>
  <si>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</si>
  <si>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</si>
  <si>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</si>
  <si>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</si>
  <si>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</si>
  <si>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</si>
  <si>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</si>
  <si>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</si>
  <si>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</si>
  <si>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</si>
  <si>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</si>
  <si>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</si>
  <si>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</si>
  <si>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</si>
  <si>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</si>
  <si>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</si>
  <si>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</si>
  <si>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</si>
  <si>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</si>
  <si>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</si>
  <si>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</si>
  <si>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</si>
  <si>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</si>
  <si>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</si>
  <si>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</si>
  <si>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</si>
  <si>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</si>
  <si>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</si>
  <si>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</si>
  <si>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</si>
  <si>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</si>
  <si>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</si>
  <si>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</si>
  <si>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</si>
  <si>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</si>
  <si>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</si>
  <si>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</si>
  <si>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</si>
  <si>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</si>
  <si>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</si>
  <si>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</si>
  <si>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</si>
  <si>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</si>
  <si>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</si>
  <si>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</si>
  <si>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</si>
  <si>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</si>
  <si>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</si>
  <si>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</si>
  <si>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</si>
  <si>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</si>
  <si>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</si>
  <si>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</si>
  <si>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</si>
  <si>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</si>
  <si>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</si>
  <si>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</si>
  <si>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</si>
  <si>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</si>
  <si>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</si>
  <si>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</si>
  <si>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</si>
  <si>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</si>
  <si>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</si>
  <si>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</si>
  <si>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</si>
  <si>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</si>
  <si>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</si>
  <si>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</si>
  <si>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</si>
  <si>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</si>
  <si>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</si>
  <si>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</si>
  <si>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</si>
  <si>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</si>
  <si>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</si>
  <si>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</si>
  <si>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</si>
  <si>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</si>
  <si>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</si>
  <si>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</si>
  <si>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</si>
  <si>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</si>
  <si>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</si>
  <si>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</si>
  <si>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</si>
  <si>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</si>
  <si>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</si>
  <si>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</si>
  <si>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</si>
  <si>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</si>
  <si>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</si>
  <si>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</si>
  <si>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</si>
  <si>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</si>
  <si>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</si>
  <si>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</si>
  <si>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</si>
  <si>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</si>
  <si>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</si>
  <si>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</si>
  <si>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</si>
  <si>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</si>
  <si>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</si>
  <si>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</si>
  <si>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</si>
  <si>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</si>
  <si>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</si>
  <si>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</si>
  <si>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</si>
  <si>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</si>
  <si>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</si>
  <si>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</si>
  <si>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</si>
  <si>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</si>
  <si>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</si>
  <si>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</si>
  <si>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</si>
  <si>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</si>
  <si>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</si>
  <si>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</si>
  <si>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</si>
  <si>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</si>
  <si>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</si>
  <si>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</si>
  <si>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</si>
  <si>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</si>
  <si>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</si>
  <si>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</si>
  <si>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</si>
  <si>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</si>
  <si>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</si>
  <si>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</si>
  <si>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</si>
  <si>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</si>
  <si>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</si>
  <si>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</si>
  <si>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</si>
  <si>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</si>
  <si>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</si>
  <si>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</si>
  <si>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</si>
  <si>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</si>
  <si>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</si>
  <si>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</si>
  <si>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</si>
  <si>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</si>
  <si>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</si>
  <si>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</si>
  <si>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</si>
  <si>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</si>
  <si>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</si>
  <si>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</si>
  <si>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</si>
  <si>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</si>
  <si>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</si>
  <si>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</si>
  <si>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</si>
  <si>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</si>
  <si>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</si>
  <si>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</si>
  <si>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</si>
  <si>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</si>
  <si>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</si>
  <si>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</si>
  <si>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</si>
  <si>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</si>
  <si>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</si>
  <si>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</si>
  <si>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</si>
  <si>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</si>
  <si>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</si>
  <si>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</si>
  <si>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</si>
  <si>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</si>
  <si>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</si>
  <si>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</si>
  <si>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</si>
  <si>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</si>
  <si>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</si>
  <si>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</si>
  <si>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</si>
  <si>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</si>
  <si>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</si>
  <si>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</si>
  <si>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</si>
  <si>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</si>
  <si>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</si>
  <si>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</si>
  <si>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</si>
  <si>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</si>
  <si>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</si>
  <si>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</si>
  <si>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</si>
  <si>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</si>
  <si>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</si>
  <si>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</si>
  <si>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</si>
  <si>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</si>
  <si>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</si>
  <si>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</si>
  <si>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</si>
  <si>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</si>
  <si>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</si>
  <si>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</si>
  <si>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</si>
  <si>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</si>
  <si>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</si>
  <si>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</si>
  <si>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</si>
  <si>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</si>
  <si>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</si>
  <si>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</si>
  <si>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</si>
  <si>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</si>
  <si>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</si>
  <si>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</si>
  <si>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</si>
  <si>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</si>
  <si>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</si>
  <si>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</si>
  <si>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</si>
  <si>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</si>
  <si>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</si>
  <si>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</si>
  <si>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</si>
  <si>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</si>
  <si>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</si>
  <si>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</si>
  <si>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</si>
  <si>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</si>
  <si>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</si>
  <si>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</si>
  <si>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</si>
  <si>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</si>
  <si>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</si>
  <si>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</si>
  <si>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</si>
  <si>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</si>
  <si>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</si>
  <si>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</si>
  <si>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</si>
  <si>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</si>
  <si>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</si>
  <si>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</si>
  <si>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</si>
  <si>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</si>
  <si>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</si>
  <si>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</si>
  <si>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</si>
  <si>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</si>
  <si>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</si>
  <si>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</si>
  <si>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</si>
  <si>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</si>
  <si>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</si>
  <si>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</si>
  <si>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</si>
  <si>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</si>
  <si>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</si>
  <si>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</si>
  <si>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</si>
  <si>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</si>
  <si>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</si>
  <si>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</si>
  <si>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</si>
  <si>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</si>
  <si>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</si>
  <si>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</si>
  <si>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</si>
  <si>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</si>
  <si>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</si>
  <si>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</si>
  <si>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</si>
  <si>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</si>
  <si>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</si>
  <si>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</si>
  <si>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</si>
  <si>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</si>
  <si>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</si>
  <si>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</si>
  <si>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</si>
  <si>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</si>
  <si>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</si>
  <si>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</si>
  <si>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</si>
  <si>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</si>
  <si>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</si>
  <si>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</si>
  <si>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</si>
  <si>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</si>
  <si>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</si>
  <si>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</si>
  <si>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</si>
  <si>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</si>
  <si>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</si>
  <si>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</si>
  <si>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</si>
  <si>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</si>
  <si>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</si>
  <si>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</si>
  <si>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</si>
  <si>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</si>
  <si>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</si>
  <si>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</si>
  <si>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</si>
  <si>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</si>
  <si>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</si>
  <si>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</si>
  <si>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</si>
  <si>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</si>
  <si>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</si>
  <si>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</si>
  <si>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</si>
  <si>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</si>
  <si>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</si>
  <si>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</si>
  <si>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</si>
  <si>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</si>
  <si>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</si>
  <si>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</si>
  <si>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</si>
  <si>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</si>
  <si>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</si>
  <si>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</si>
  <si>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</si>
  <si>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</si>
  <si>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</si>
  <si>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</si>
  <si>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</si>
  <si>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</si>
  <si>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</si>
  <si>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</si>
  <si>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</si>
  <si>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</si>
  <si>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</si>
  <si>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</si>
  <si>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</si>
  <si>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</si>
  <si>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</si>
  <si>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</si>
  <si>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</si>
  <si>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</si>
  <si>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</si>
  <si>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</si>
  <si>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</si>
  <si>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</si>
  <si>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</si>
  <si>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</si>
  <si>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</si>
  <si>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</si>
  <si>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</si>
  <si>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</si>
  <si>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</si>
  <si>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</si>
  <si>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</si>
  <si>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</si>
  <si>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</si>
  <si>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</si>
  <si>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</si>
  <si>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</si>
  <si>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</si>
  <si>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</si>
  <si>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</si>
  <si>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</si>
  <si>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</si>
  <si>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</si>
  <si>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</si>
  <si>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</si>
  <si>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</si>
  <si>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</si>
  <si>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</si>
  <si>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</si>
  <si>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</si>
  <si>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</si>
  <si>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</si>
  <si>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</si>
  <si>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</si>
  <si>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</si>
  <si>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</si>
  <si>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</si>
  <si>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</si>
  <si>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</si>
  <si>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</si>
  <si>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</si>
  <si>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</si>
  <si>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</si>
  <si>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</si>
  <si>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</si>
  <si>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</si>
  <si>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</si>
  <si>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</si>
  <si>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</si>
  <si>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</si>
  <si>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</si>
  <si>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</si>
  <si>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</si>
  <si>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</si>
  <si>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</si>
  <si>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</si>
  <si>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</si>
  <si>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</si>
  <si>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</si>
  <si>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</si>
  <si>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</si>
  <si>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</si>
  <si>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</si>
  <si>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</si>
  <si>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</si>
  <si>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</si>
  <si>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</si>
  <si>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</si>
  <si>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</si>
  <si>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</si>
  <si>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</si>
  <si>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</si>
  <si>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</si>
  <si>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</si>
  <si>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</si>
  <si>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</si>
  <si>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</si>
  <si>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</si>
  <si>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</si>
  <si>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</si>
  <si>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</si>
  <si>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</si>
  <si>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</si>
  <si>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</si>
  <si>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</si>
  <si>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</si>
  <si>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</si>
  <si>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</si>
  <si>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</si>
  <si>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</si>
  <si>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</si>
  <si>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</si>
  <si>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</si>
  <si>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</si>
  <si>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</si>
  <si>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</si>
  <si>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</si>
  <si>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</si>
  <si>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</si>
  <si>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</si>
  <si>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</si>
  <si>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</si>
  <si>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</si>
  <si>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</si>
  <si>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</si>
  <si>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</si>
  <si>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</si>
  <si>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</si>
  <si>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</si>
  <si>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</si>
  <si>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</si>
  <si>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</si>
  <si>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</si>
  <si>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</si>
  <si>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</si>
  <si>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</si>
  <si>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</si>
  <si>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</si>
  <si>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</si>
  <si>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</si>
  <si>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</si>
  <si>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</si>
  <si>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</si>
  <si>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</si>
  <si>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</si>
  <si>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</si>
  <si>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</si>
  <si>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</si>
  <si>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</si>
  <si>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</si>
  <si>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</si>
  <si>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</si>
  <si>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</si>
  <si>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</si>
  <si>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</si>
  <si>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</si>
  <si>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</si>
  <si>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</si>
  <si>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</si>
  <si>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</si>
  <si>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</si>
  <si>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</si>
  <si>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</si>
  <si>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</si>
  <si>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</si>
  <si>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</si>
  <si>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</si>
  <si>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</si>
  <si>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</si>
  <si>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</si>
  <si>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</si>
  <si>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</si>
  <si>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</si>
  <si>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</si>
  <si>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</si>
  <si>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</si>
  <si>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</si>
  <si>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</si>
  <si>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</si>
  <si>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</si>
  <si>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</si>
  <si>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</si>
  <si>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</si>
  <si>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</si>
  <si>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</si>
  <si>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</si>
  <si>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</si>
  <si>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</si>
  <si>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</si>
  <si>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</si>
  <si>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</si>
  <si>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</si>
  <si>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</si>
  <si>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</si>
  <si>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</si>
  <si>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</si>
  <si>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</si>
  <si>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</si>
  <si>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</si>
  <si>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</si>
  <si>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</si>
  <si>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</si>
  <si>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</si>
  <si>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</si>
  <si>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</si>
  <si>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</si>
  <si>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</si>
  <si>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</si>
  <si>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</si>
  <si>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</si>
  <si>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</si>
  <si>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</si>
  <si>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</si>
  <si>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</si>
  <si>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</si>
  <si>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</si>
  <si>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</si>
  <si>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</si>
  <si>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</si>
  <si>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</si>
  <si>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</si>
  <si>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</si>
  <si>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</si>
  <si>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</si>
  <si>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</si>
  <si>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</si>
  <si>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</si>
  <si>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</si>
  <si>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</si>
  <si>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</si>
  <si>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</si>
  <si>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</si>
  <si>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</si>
  <si>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</si>
  <si>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</si>
  <si>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</si>
  <si>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</si>
  <si>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</si>
  <si>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</si>
  <si>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</si>
  <si>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</si>
  <si>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</si>
  <si>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</si>
  <si>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</si>
  <si>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</si>
  <si>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</si>
  <si>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</si>
  <si>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</si>
  <si>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</si>
  <si>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</si>
  <si>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</si>
  <si>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</si>
  <si>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</si>
  <si>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</si>
  <si>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</si>
  <si>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</si>
  <si>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</si>
  <si>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</si>
  <si>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</si>
  <si>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</si>
  <si>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</si>
  <si>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</si>
  <si>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</si>
  <si>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</si>
  <si>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</si>
  <si>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</si>
  <si>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</si>
  <si>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</si>
  <si>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</si>
  <si>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</si>
  <si>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</si>
  <si>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</si>
  <si>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</si>
  <si>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</si>
  <si>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</si>
  <si>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</si>
  <si>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</si>
  <si>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</si>
  <si>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</si>
  <si>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</si>
  <si>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</si>
  <si>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</si>
  <si>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</si>
  <si>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</si>
  <si>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</si>
  <si>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</si>
  <si>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</si>
  <si>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</si>
  <si>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</si>
  <si>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</si>
  <si>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</si>
  <si>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</si>
  <si>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</si>
  <si>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</si>
  <si>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</si>
  <si>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</si>
  <si>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</si>
  <si>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</si>
  <si>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</si>
  <si>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</si>
  <si>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</si>
  <si>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</si>
  <si>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</si>
  <si>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</si>
  <si>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</si>
  <si>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</si>
  <si>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</si>
  <si>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</si>
  <si>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</si>
  <si>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</si>
  <si>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</si>
  <si>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</si>
  <si>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</si>
  <si>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</si>
  <si>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</si>
  <si>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</si>
  <si>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</si>
  <si>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</si>
  <si>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</si>
  <si>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</si>
  <si>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</si>
  <si>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</si>
  <si>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</si>
  <si>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</si>
  <si>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</si>
  <si>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</si>
  <si>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</si>
  <si>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</si>
  <si>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</si>
  <si>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</si>
  <si>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</si>
  <si>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</si>
  <si>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</si>
  <si>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</si>
  <si>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</si>
  <si>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</si>
  <si>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</si>
  <si>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</si>
  <si>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</si>
  <si>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</si>
  <si>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</si>
  <si>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</si>
  <si>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</si>
  <si>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</si>
  <si>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</si>
  <si>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</si>
  <si>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</si>
  <si>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</si>
  <si>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</si>
  <si>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</si>
  <si>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</si>
  <si>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</si>
  <si>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</si>
  <si>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</si>
  <si>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</si>
  <si>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</si>
  <si>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</si>
  <si>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</si>
  <si>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</si>
  <si>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</si>
  <si>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</si>
  <si>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</si>
  <si>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</si>
  <si>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</si>
  <si>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</si>
  <si>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</si>
  <si>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</si>
  <si>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</si>
  <si>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</si>
  <si>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</si>
  <si>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</si>
  <si>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</si>
  <si>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</si>
  <si>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</si>
  <si>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</si>
  <si>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</si>
  <si>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</si>
  <si>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</si>
  <si>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</si>
  <si>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</si>
  <si>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</si>
  <si>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</si>
  <si>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</si>
  <si>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</si>
  <si>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</si>
  <si>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</si>
  <si>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</si>
  <si>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</si>
  <si>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</si>
  <si>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</si>
  <si>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</si>
  <si>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</si>
  <si>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</si>
  <si>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</si>
  <si>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</si>
  <si>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</si>
  <si>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</si>
  <si>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</si>
  <si>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</si>
  <si>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</si>
  <si>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</si>
  <si>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</si>
  <si>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</si>
  <si>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</si>
  <si>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</si>
  <si>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</si>
  <si>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</si>
  <si>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</si>
  <si>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</si>
  <si>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</si>
  <si>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</si>
  <si>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</si>
  <si>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</si>
  <si>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</si>
  <si>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</si>
  <si>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</si>
  <si>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</si>
  <si>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</si>
  <si>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</si>
  <si>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</si>
  <si>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</si>
  <si>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</si>
  <si>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</si>
  <si>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</si>
  <si>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</si>
  <si>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</si>
  <si>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</si>
  <si>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</si>
  <si>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</si>
  <si>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</si>
  <si>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</si>
  <si>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</si>
  <si>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</si>
  <si>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</si>
  <si>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</si>
  <si>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</si>
  <si>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</si>
  <si>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</si>
  <si>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</si>
  <si>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</si>
  <si>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</si>
  <si>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</si>
  <si>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</si>
  <si>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</si>
  <si>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</si>
  <si>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</si>
  <si>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</si>
  <si>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</si>
  <si>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</si>
  <si>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</si>
  <si>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</si>
  <si>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</si>
  <si>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</si>
  <si>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</si>
  <si>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</si>
  <si>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</si>
  <si>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</si>
  <si>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</si>
  <si>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</si>
  <si>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</si>
  <si>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</si>
  <si>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</si>
  <si>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</si>
  <si>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</si>
  <si>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</si>
  <si>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</si>
  <si>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</si>
  <si>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</si>
  <si>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</si>
  <si>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</si>
  <si>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</si>
  <si>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</si>
  <si>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</si>
  <si>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</si>
  <si>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</si>
  <si>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</si>
  <si>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</si>
  <si>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</si>
  <si>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</si>
  <si>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</si>
  <si>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</si>
  <si>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</si>
  <si>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</si>
  <si>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</si>
  <si>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</si>
  <si>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</si>
  <si>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</si>
  <si>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</si>
  <si>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</si>
  <si>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</si>
  <si>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</si>
  <si>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</si>
  <si>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</si>
  <si>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</si>
  <si>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</si>
  <si>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</si>
  <si>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</si>
  <si>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</si>
  <si>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</si>
  <si>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</si>
  <si>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</si>
  <si>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</si>
  <si>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</si>
  <si>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</si>
  <si>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</si>
  <si>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</si>
  <si>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</si>
  <si>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</si>
  <si>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</si>
  <si>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</si>
  <si>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</si>
  <si>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</si>
  <si>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</si>
  <si>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</si>
  <si>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</si>
  <si>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</si>
  <si>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</si>
  <si>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</si>
  <si>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</si>
  <si>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</si>
  <si>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</si>
  <si>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</si>
  <si>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</si>
  <si>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</si>
  <si>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</si>
  <si>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</si>
  <si>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</si>
  <si>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</si>
  <si>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</si>
  <si>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</si>
  <si>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</si>
  <si>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</si>
  <si>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</si>
  <si>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</si>
  <si>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</si>
  <si>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</si>
  <si>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</si>
  <si>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</si>
  <si>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</si>
  <si>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</si>
  <si>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</si>
  <si>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</si>
  <si>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</si>
  <si>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</si>
  <si>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</si>
  <si>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</si>
  <si>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</si>
  <si>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</si>
  <si>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</si>
  <si>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</si>
  <si>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</si>
  <si>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</si>
  <si>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</si>
  <si>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</si>
  <si>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</si>
  <si>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</si>
  <si>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</si>
  <si>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</si>
  <si>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</si>
  <si>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</si>
  <si>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</si>
  <si>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</si>
  <si>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</si>
  <si>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</si>
  <si>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</si>
  <si>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</si>
  <si>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</si>
  <si>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</si>
  <si>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</si>
  <si>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</si>
  <si>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</si>
  <si>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</si>
  <si>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</si>
  <si>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</si>
  <si>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</si>
  <si>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</si>
  <si>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</si>
  <si>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</si>
  <si>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</si>
  <si>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</si>
  <si>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</si>
  <si>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</si>
  <si>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</si>
  <si>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</si>
  <si>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</si>
  <si>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</si>
  <si>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</si>
  <si>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</si>
  <si>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</si>
  <si>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</si>
  <si>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</si>
  <si>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</si>
  <si>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</si>
  <si>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</si>
  <si>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</si>
  <si>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</si>
  <si>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</si>
  <si>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</si>
  <si>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</si>
  <si>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</si>
  <si>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</si>
  <si>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</si>
  <si>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</si>
  <si>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</si>
  <si>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</si>
  <si>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</si>
  <si>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</si>
  <si>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</si>
  <si>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</si>
  <si>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</si>
  <si>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</si>
  <si>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</si>
  <si>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</si>
  <si>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</si>
  <si>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</si>
  <si>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</si>
  <si>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</si>
  <si>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</si>
  <si>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</si>
  <si>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</si>
  <si>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</si>
  <si>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</si>
  <si>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</si>
  <si>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</si>
  <si>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</si>
  <si>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</si>
  <si>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</si>
  <si>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</si>
  <si>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</si>
  <si>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</si>
  <si>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</si>
  <si>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</si>
  <si>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</si>
  <si>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</si>
  <si>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</si>
  <si>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</si>
  <si>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</si>
  <si>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</si>
  <si>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</si>
  <si>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</si>
  <si>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</si>
  <si>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</si>
  <si>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</si>
  <si>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</si>
  <si>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</si>
  <si>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</si>
  <si>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</si>
  <si>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</si>
  <si>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</si>
  <si>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</si>
  <si>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</si>
  <si>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</si>
  <si>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</si>
  <si>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</si>
  <si>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</si>
  <si>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</si>
  <si>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</si>
  <si>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</si>
  <si>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</si>
  <si>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</si>
  <si>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</si>
  <si>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</si>
  <si>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</si>
  <si>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</si>
  <si>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</si>
  <si>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</si>
  <si>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</si>
  <si>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</si>
  <si>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</si>
  <si>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</si>
  <si>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</si>
  <si>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</si>
  <si>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</si>
  <si>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</si>
  <si>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</si>
  <si>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</si>
  <si>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</si>
  <si>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</si>
  <si>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</si>
  <si>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</si>
  <si>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</si>
  <si>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</si>
  <si>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</si>
  <si>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</si>
  <si>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</si>
  <si>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</si>
  <si>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</si>
  <si>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</si>
  <si>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</si>
  <si>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</si>
  <si>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</si>
  <si>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</si>
  <si>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</si>
  <si>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</si>
  <si>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</si>
  <si>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</si>
  <si>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</si>
  <si>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</si>
  <si>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</si>
  <si>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</si>
  <si>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</si>
  <si>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</si>
  <si>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</si>
  <si>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</si>
  <si>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</si>
  <si>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</si>
  <si>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</si>
  <si>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</si>
  <si>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</si>
  <si>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</si>
  <si>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</si>
  <si>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</si>
  <si>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</si>
  <si>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</si>
  <si>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</si>
  <si>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</si>
  <si>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</si>
  <si>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</si>
  <si>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</si>
  <si>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</si>
  <si>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</si>
  <si>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</si>
  <si>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</si>
  <si>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</si>
  <si>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</si>
  <si>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</si>
  <si>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</si>
  <si>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</si>
  <si>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</si>
  <si>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</si>
  <si>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</si>
  <si>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</si>
  <si>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</si>
  <si>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</si>
  <si>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</si>
  <si>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</si>
  <si>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</si>
  <si>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</si>
  <si>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</si>
  <si>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</si>
  <si>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</si>
  <si>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</si>
  <si>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</si>
  <si>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</si>
  <si>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</si>
  <si>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</si>
  <si>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</si>
  <si>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</si>
  <si>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</si>
  <si>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</si>
  <si>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</si>
  <si>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</si>
  <si>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</si>
  <si>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</si>
  <si>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</si>
  <si>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</si>
  <si>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</si>
  <si>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</si>
  <si>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</si>
  <si>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</si>
  <si>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</si>
  <si>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</si>
  <si>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</si>
  <si>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</si>
  <si>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</si>
  <si>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</si>
  <si>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</si>
  <si>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</si>
  <si>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</si>
  <si>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</si>
  <si>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</si>
  <si>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</si>
  <si>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</si>
  <si>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</si>
  <si>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</si>
  <si>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</si>
  <si>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</si>
  <si>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</si>
  <si>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</si>
  <si>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</si>
  <si>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</si>
  <si>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</si>
  <si>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</si>
  <si>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</si>
  <si>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</si>
  <si>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</si>
  <si>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</si>
  <si>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</si>
  <si>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</si>
  <si>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</si>
  <si>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</si>
  <si>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</si>
  <si>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</si>
  <si>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</si>
  <si>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</si>
  <si>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</si>
  <si>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</si>
  <si>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</si>
  <si>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</si>
  <si>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</si>
  <si>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</si>
  <si>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</si>
  <si>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</si>
  <si>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</si>
  <si>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</si>
  <si>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</si>
  <si>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</si>
  <si>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</si>
  <si>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</si>
  <si>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</si>
  <si>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</si>
  <si>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</si>
  <si>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</si>
  <si>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</si>
  <si>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</si>
  <si>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</si>
  <si>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</si>
  <si>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</si>
  <si>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</si>
  <si>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</si>
  <si>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</si>
  <si>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</si>
  <si>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</si>
  <si>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</si>
  <si>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</si>
  <si>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</si>
  <si>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</si>
  <si>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</si>
  <si>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</si>
  <si>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</si>
  <si>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</si>
  <si>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</si>
  <si>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</si>
  <si>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</si>
  <si>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</si>
  <si>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</si>
  <si>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</si>
  <si>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</si>
  <si>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</si>
  <si>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</si>
  <si>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</si>
  <si>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</si>
  <si>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</si>
  <si>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</si>
  <si>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</si>
  <si>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</si>
  <si>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</si>
  <si>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</si>
  <si>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</si>
  <si>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</si>
  <si>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</si>
  <si>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</si>
  <si>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</si>
  <si>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</si>
  <si>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</si>
  <si>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</si>
  <si>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</si>
  <si>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</si>
  <si>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</si>
  <si>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</si>
  <si>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</si>
  <si>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</si>
  <si>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</si>
  <si>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</si>
  <si>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</si>
  <si>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</si>
  <si>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</si>
  <si>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</si>
  <si>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</si>
  <si>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</si>
  <si>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</si>
  <si>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</si>
  <si>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</si>
  <si>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</si>
  <si>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</si>
  <si>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</si>
  <si>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</si>
  <si>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</si>
  <si>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</si>
  <si>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</si>
  <si>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</si>
  <si>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</si>
  <si>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</si>
  <si>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</si>
  <si>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</si>
  <si>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</si>
  <si>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</si>
  <si>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</si>
  <si>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</si>
  <si>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</si>
  <si>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</si>
  <si>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</si>
  <si>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</si>
  <si>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</si>
  <si>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</si>
  <si>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</si>
  <si>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</si>
  <si>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</si>
  <si>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</si>
  <si>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</si>
  <si>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</si>
  <si>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</si>
  <si>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</si>
  <si>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</si>
  <si>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</si>
  <si>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</si>
  <si>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</si>
  <si>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</si>
  <si>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</si>
  <si>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</si>
  <si>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</si>
  <si>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</si>
  <si>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</si>
  <si>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</si>
  <si>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</si>
  <si>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</si>
  <si>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</si>
  <si>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</si>
  <si>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</si>
  <si>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</si>
  <si>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</si>
  <si>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</si>
  <si>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</si>
  <si>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</si>
  <si>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</si>
  <si>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</si>
  <si>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</si>
  <si>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</si>
  <si>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</si>
  <si>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</si>
  <si>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</si>
  <si>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</si>
  <si>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</si>
  <si>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</si>
  <si>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</si>
  <si>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</si>
  <si>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</si>
  <si>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</si>
  <si>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</si>
  <si>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</si>
  <si>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</si>
  <si>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</si>
  <si>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</si>
  <si>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</si>
  <si>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</si>
  <si>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</si>
  <si>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</si>
  <si>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</si>
  <si>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</si>
  <si>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</si>
  <si>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</si>
  <si>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</si>
  <si>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</si>
  <si>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</si>
  <si>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</si>
  <si>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</si>
  <si>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</si>
  <si>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</si>
  <si>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</si>
  <si>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</si>
  <si>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</si>
  <si>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</si>
  <si>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</si>
  <si>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</si>
  <si>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</si>
  <si>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</si>
  <si>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</si>
  <si>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</si>
  <si>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</si>
  <si>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</si>
  <si>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</si>
  <si>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</si>
  <si>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</si>
  <si>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</si>
  <si>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</si>
  <si>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</si>
  <si>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</si>
  <si>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</si>
  <si>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</si>
  <si>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</si>
  <si>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</si>
  <si>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</si>
  <si>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</si>
  <si>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</si>
  <si>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</si>
  <si>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</si>
  <si>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</si>
  <si>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</si>
  <si>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</si>
  <si>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</si>
  <si>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</si>
  <si>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</si>
  <si>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</si>
  <si>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</si>
  <si>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</si>
  <si>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</si>
  <si>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</si>
  <si>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</si>
  <si>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</si>
  <si>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</si>
  <si>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</si>
  <si>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</si>
  <si>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</si>
  <si>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</si>
  <si>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</si>
  <si>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</si>
  <si>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</si>
  <si>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</si>
  <si>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</si>
  <si>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</si>
  <si>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</si>
  <si>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</si>
  <si>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</si>
  <si>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</si>
  <si>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</si>
  <si>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</si>
  <si>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</si>
  <si>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</si>
  <si>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</si>
  <si>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</si>
  <si>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</si>
  <si>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</si>
  <si>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</si>
  <si>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</si>
  <si>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</si>
  <si>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</si>
  <si>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</si>
  <si>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</si>
  <si>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</si>
  <si>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</si>
  <si>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</si>
  <si>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</si>
  <si>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</si>
  <si>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</si>
  <si>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</si>
  <si>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</si>
  <si>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</si>
  <si>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</si>
  <si>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</si>
  <si>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</si>
  <si>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</si>
  <si>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</si>
  <si>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</si>
  <si>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</si>
  <si>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</si>
  <si>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</si>
  <si>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</si>
  <si>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</si>
  <si>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</si>
  <si>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</si>
  <si>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</si>
  <si>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</si>
  <si>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</si>
  <si>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</si>
  <si>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</si>
  <si>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</si>
  <si>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</si>
  <si>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</si>
  <si>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</si>
  <si>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</si>
  <si>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</si>
  <si>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</si>
  <si>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</si>
  <si>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</si>
  <si>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</si>
  <si>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</si>
  <si>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</si>
  <si>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</si>
  <si>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</si>
  <si>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</si>
  <si>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</si>
  <si>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</si>
  <si>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</si>
  <si>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</si>
  <si>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</si>
  <si>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</si>
  <si>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</si>
  <si>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</si>
  <si>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</si>
  <si>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</si>
  <si>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</si>
  <si>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</si>
  <si>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</si>
  <si>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</si>
  <si>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</si>
  <si>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</si>
  <si>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</si>
  <si>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</si>
  <si>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</si>
  <si>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</si>
  <si>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</si>
  <si>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</si>
  <si>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</si>
  <si>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</si>
  <si>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</si>
  <si>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</si>
  <si>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</si>
  <si>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</si>
  <si>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</si>
  <si>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</si>
  <si>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</si>
  <si>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</si>
  <si>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</si>
  <si>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</si>
  <si>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</si>
  <si>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</si>
  <si>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</si>
  <si>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</si>
  <si>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</si>
  <si>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</si>
  <si>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</si>
  <si>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</si>
  <si>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</si>
  <si>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</si>
  <si>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</si>
  <si>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</si>
  <si>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</si>
  <si>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</si>
  <si>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</si>
  <si>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</si>
  <si>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</si>
  <si>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</si>
  <si>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</si>
  <si>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</si>
  <si>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</si>
  <si>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</si>
  <si>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</si>
  <si>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</si>
  <si>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</si>
  <si>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</si>
  <si>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</si>
  <si>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</si>
  <si>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</si>
  <si>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</si>
  <si>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</si>
  <si>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</si>
  <si>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</si>
  <si>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</si>
  <si>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</si>
  <si>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</si>
  <si>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</si>
  <si>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</si>
  <si>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</si>
  <si>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</si>
  <si>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</si>
  <si>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</si>
  <si>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</si>
  <si>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</si>
  <si>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</si>
  <si>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</si>
  <si>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</si>
  <si>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</si>
  <si>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</si>
  <si>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</si>
  <si>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</si>
  <si>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</si>
  <si>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</si>
  <si>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</si>
  <si>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</si>
  <si>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</si>
  <si>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</si>
  <si>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</si>
  <si>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</si>
  <si>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</si>
  <si>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</si>
  <si>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</si>
  <si>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</si>
  <si>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</si>
  <si>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</si>
  <si>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</si>
  <si>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</si>
  <si>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</si>
  <si>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</si>
  <si>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</si>
  <si>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</si>
  <si>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</si>
  <si>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</si>
  <si>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</si>
  <si>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</si>
  <si>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</si>
  <si>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</si>
  <si>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</si>
  <si>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</si>
  <si>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</si>
  <si>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</si>
  <si>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</si>
  <si>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</si>
  <si>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</si>
  <si>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</si>
  <si>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</si>
  <si>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</si>
  <si>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</si>
  <si>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</si>
  <si>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</si>
  <si>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</si>
  <si>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</si>
  <si>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</si>
  <si>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</si>
  <si>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</si>
  <si>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</si>
  <si>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</si>
  <si>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</si>
  <si>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</si>
  <si>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</si>
  <si>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</si>
  <si>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</si>
  <si>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</si>
  <si>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</si>
  <si>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</si>
  <si>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</si>
  <si>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</si>
  <si>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</si>
  <si>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</si>
  <si>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</si>
  <si>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</si>
  <si>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</si>
  <si>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</si>
  <si>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</si>
  <si>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</si>
  <si>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</si>
  <si>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</si>
  <si>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</si>
  <si>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</si>
  <si>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</si>
  <si>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</si>
  <si>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</si>
  <si>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</si>
  <si>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</si>
  <si>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</si>
  <si>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</si>
  <si>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</si>
  <si>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</si>
  <si>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</si>
  <si>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</si>
  <si>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</si>
  <si>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</si>
  <si>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</si>
  <si>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</si>
  <si>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</si>
  <si>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</si>
  <si>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</si>
  <si>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</si>
  <si>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</si>
  <si>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</si>
  <si>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</si>
  <si>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</si>
  <si>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</si>
  <si>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</si>
  <si>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</si>
  <si>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</si>
  <si>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</si>
  <si>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</si>
  <si>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</si>
  <si>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</si>
  <si>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</si>
  <si>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</si>
  <si>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</si>
  <si>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</si>
  <si>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</si>
  <si>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</si>
  <si>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</si>
  <si>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</si>
  <si>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</si>
  <si>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</si>
  <si>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</si>
  <si>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</si>
  <si>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</si>
  <si>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</si>
  <si>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</si>
  <si>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</si>
  <si>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</si>
  <si>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</si>
  <si>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</si>
  <si>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</si>
  <si>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</si>
  <si>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</si>
  <si>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</si>
  <si>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</si>
  <si>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</si>
  <si>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</si>
  <si>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</si>
  <si>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</si>
  <si>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</si>
  <si>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</si>
  <si>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</si>
  <si>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</si>
  <si>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</si>
  <si>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</si>
  <si>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</si>
  <si>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</si>
  <si>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</si>
  <si>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</si>
  <si>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</si>
  <si>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</si>
  <si>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</si>
  <si>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</si>
  <si>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</si>
  <si>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</si>
  <si>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</si>
  <si>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</si>
  <si>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</si>
  <si>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</si>
  <si>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</si>
  <si>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</si>
  <si>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</si>
  <si>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</si>
  <si>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</si>
  <si>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</si>
  <si>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</si>
  <si>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</si>
  <si>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</si>
  <si>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</si>
  <si>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</si>
  <si>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</si>
  <si>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</si>
  <si>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</si>
  <si>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</si>
  <si>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</si>
  <si>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</si>
  <si>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</si>
  <si>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</si>
  <si>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</si>
  <si>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</si>
  <si>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</si>
  <si>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</si>
  <si>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</si>
  <si>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</si>
  <si>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</si>
  <si>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</si>
  <si>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</si>
  <si>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</si>
  <si>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</si>
  <si>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</si>
  <si>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</si>
  <si>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</si>
  <si>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</si>
  <si>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</si>
  <si>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</si>
  <si>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</si>
  <si>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</si>
  <si>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</si>
  <si>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</si>
  <si>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</si>
  <si>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</si>
  <si>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</si>
  <si>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</si>
  <si>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</si>
  <si>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</si>
  <si>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</si>
  <si>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</si>
  <si>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</si>
  <si>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</si>
  <si>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</si>
  <si>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</si>
  <si>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</si>
  <si>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</si>
  <si>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</si>
  <si>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</si>
  <si>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</si>
  <si>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</si>
  <si>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</si>
  <si>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</si>
  <si>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</si>
  <si>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</si>
  <si>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</si>
  <si>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</si>
  <si>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</si>
  <si>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</si>
  <si>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</si>
  <si>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</si>
  <si>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</si>
  <si>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</si>
  <si>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</si>
  <si>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</si>
  <si>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</si>
  <si>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</si>
  <si>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</si>
  <si>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</si>
  <si>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</si>
  <si>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</si>
  <si>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</si>
  <si>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</si>
  <si>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</si>
  <si>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</si>
  <si>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</si>
  <si>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</si>
  <si>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</si>
  <si>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</si>
  <si>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</si>
  <si>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</si>
  <si>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</si>
  <si>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</si>
  <si>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</si>
  <si>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</si>
  <si>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</si>
  <si>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</si>
  <si>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</si>
  <si>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</si>
  <si>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</si>
  <si>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</si>
  <si>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</si>
  <si>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</si>
  <si>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</si>
  <si>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</si>
  <si>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</si>
  <si>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</si>
  <si>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</si>
  <si>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</si>
  <si>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</si>
  <si>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</si>
  <si>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</si>
  <si>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</si>
  <si>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</si>
  <si>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</si>
  <si>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</si>
  <si>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</si>
  <si>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</si>
  <si>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</si>
  <si>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</si>
  <si>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</si>
  <si>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</si>
  <si>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</si>
  <si>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</si>
  <si>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</si>
  <si>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</si>
  <si>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</si>
  <si>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</si>
  <si>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</si>
  <si>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</si>
  <si>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</si>
  <si>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</si>
  <si>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</si>
  <si>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</si>
  <si>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</si>
  <si>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</si>
  <si>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</si>
  <si>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</si>
  <si>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</si>
  <si>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</si>
  <si>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</si>
  <si>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</si>
  <si>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</si>
  <si>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</si>
  <si>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</si>
  <si>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</si>
  <si>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</si>
  <si>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</si>
  <si>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</si>
  <si>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</si>
  <si>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</si>
  <si>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</si>
  <si>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</si>
  <si>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</si>
  <si>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</si>
  <si>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</si>
  <si>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</si>
  <si>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</si>
  <si>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</si>
  <si>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</si>
  <si>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</si>
  <si>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</si>
  <si>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</si>
  <si>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</si>
  <si>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</si>
  <si>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</si>
  <si>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</si>
  <si>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</si>
  <si>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</si>
  <si>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</si>
  <si>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</si>
  <si>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</si>
  <si>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</si>
  <si>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</si>
  <si>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</si>
  <si>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</si>
  <si>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</si>
  <si>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</si>
  <si>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</si>
  <si>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</si>
  <si>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</si>
  <si>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</si>
  <si>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</si>
  <si>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</si>
  <si>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</si>
  <si>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</si>
  <si>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</si>
  <si>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</si>
  <si>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</si>
  <si>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</si>
  <si>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</si>
  <si>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</si>
  <si>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</si>
  <si>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</si>
  <si>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</si>
  <si>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</si>
  <si>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</si>
  <si>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</si>
  <si>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</si>
  <si>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</si>
  <si>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</si>
  <si>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</si>
  <si>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</si>
  <si>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</si>
  <si>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</si>
  <si>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</si>
  <si>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</si>
  <si>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</si>
  <si>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</si>
  <si>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</si>
  <si>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</si>
  <si>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</si>
  <si>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</si>
  <si>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</si>
  <si>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</si>
  <si>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</si>
  <si>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</si>
  <si>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</si>
  <si>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</si>
  <si>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</si>
  <si>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</si>
  <si>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</si>
  <si>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</si>
  <si>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</si>
  <si>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</si>
  <si>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</si>
  <si>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</si>
  <si>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</si>
  <si>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</si>
  <si>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</si>
  <si>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</si>
  <si>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</si>
  <si>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</si>
  <si>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</si>
  <si>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</si>
  <si>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</si>
  <si>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</si>
  <si>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</si>
  <si>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</si>
  <si>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</si>
  <si>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</si>
  <si>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</si>
  <si>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</si>
  <si>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</si>
  <si>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</si>
  <si>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</si>
  <si>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</si>
  <si>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</si>
  <si>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</si>
  <si>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</si>
  <si>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</si>
  <si>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</si>
  <si>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</si>
  <si>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</si>
  <si>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</si>
  <si>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</si>
  <si>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</si>
  <si>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</si>
  <si>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</si>
  <si>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</si>
  <si>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</si>
  <si>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</si>
  <si>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</si>
  <si>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</si>
  <si>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</si>
  <si>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</si>
  <si>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</si>
  <si>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</si>
  <si>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</si>
  <si>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</si>
  <si>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</si>
  <si>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</si>
  <si>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</si>
  <si>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</si>
  <si>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</si>
  <si>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</si>
  <si>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</si>
  <si>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</si>
  <si>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</si>
  <si>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</si>
  <si>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</si>
  <si>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</si>
  <si>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</si>
  <si>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</si>
  <si>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</si>
  <si>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</si>
  <si>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</si>
  <si>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</si>
  <si>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</si>
  <si>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</si>
  <si>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</si>
  <si>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</si>
  <si>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</si>
  <si>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</si>
  <si>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</si>
  <si>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</si>
  <si>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</si>
  <si>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</si>
  <si>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</si>
  <si>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</si>
  <si>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</si>
  <si>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</si>
  <si>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</si>
  <si>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</si>
  <si>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</si>
  <si>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</si>
  <si>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</si>
  <si>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</si>
  <si>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</si>
  <si>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</si>
  <si>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</si>
  <si>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</si>
  <si>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</si>
  <si>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</si>
  <si>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</si>
  <si>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</si>
  <si>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</si>
  <si>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</si>
  <si>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</si>
  <si>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</si>
  <si>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</si>
  <si>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</si>
  <si>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</si>
  <si>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</si>
  <si>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</si>
  <si>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</si>
  <si>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</si>
  <si>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</si>
  <si>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</si>
  <si>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</si>
  <si>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</si>
  <si>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</si>
  <si>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</si>
  <si>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</si>
  <si>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</si>
  <si>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</si>
  <si>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</si>
  <si>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</si>
  <si>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</si>
  <si>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</si>
  <si>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</si>
  <si>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</si>
  <si>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</si>
  <si>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</si>
  <si>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</si>
  <si>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</si>
  <si>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</si>
  <si>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</si>
  <si>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</si>
  <si>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</si>
  <si>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</si>
  <si>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</si>
  <si>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</si>
  <si>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</si>
  <si>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</si>
  <si>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</si>
  <si>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</si>
  <si>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</si>
  <si>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</si>
  <si>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</si>
  <si>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</si>
  <si>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</si>
  <si>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</si>
  <si>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</si>
  <si>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</si>
  <si>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</si>
  <si>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</si>
  <si>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</si>
  <si>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</si>
  <si>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</si>
  <si>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</si>
  <si>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</si>
  <si>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</si>
  <si>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</si>
  <si>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</si>
  <si>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</si>
  <si>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</si>
  <si>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</si>
  <si>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</si>
  <si>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</si>
  <si>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</si>
  <si>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</si>
  <si>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</si>
  <si>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</si>
  <si>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</si>
  <si>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</si>
  <si>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</si>
  <si>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</si>
  <si>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</si>
  <si>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</si>
  <si>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</si>
  <si>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</si>
  <si>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</si>
  <si>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</si>
  <si>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</si>
  <si>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</si>
  <si>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</si>
  <si>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</si>
  <si>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</si>
  <si>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</si>
  <si>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</si>
  <si>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</si>
  <si>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</si>
  <si>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</si>
  <si>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</si>
  <si>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</si>
  <si>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</si>
  <si>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</si>
  <si>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</si>
  <si>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</si>
  <si>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</si>
  <si>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</si>
  <si>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</si>
  <si>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</si>
  <si>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</si>
  <si>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</si>
  <si>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</si>
  <si>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</si>
  <si>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</si>
  <si>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</si>
  <si>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</si>
  <si>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</si>
  <si>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</si>
  <si>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</si>
  <si>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</si>
  <si>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</si>
  <si>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</si>
  <si>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</si>
  <si>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</si>
  <si>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</si>
  <si>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</si>
  <si>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</si>
  <si>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</si>
  <si>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</si>
  <si>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</si>
  <si>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</si>
  <si>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</si>
  <si>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</si>
  <si>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</si>
  <si>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</si>
  <si>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</si>
  <si>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</si>
  <si>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</si>
  <si>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</si>
  <si>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</si>
  <si>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</si>
  <si>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</si>
  <si>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</si>
  <si>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</si>
  <si>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</si>
  <si>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</si>
  <si>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</si>
  <si>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</si>
  <si>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</si>
  <si>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</si>
  <si>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</si>
  <si>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</si>
  <si>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</si>
  <si>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</si>
  <si>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</si>
  <si>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</si>
  <si>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</si>
  <si>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</si>
  <si>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</si>
  <si>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</si>
  <si>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</si>
  <si>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</si>
  <si>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</si>
  <si>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</si>
  <si>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</si>
  <si>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</si>
  <si>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</si>
  <si>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</si>
  <si>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</si>
  <si>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</si>
  <si>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</si>
  <si>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</si>
  <si>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</si>
  <si>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</si>
  <si>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</si>
  <si>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</si>
  <si>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</si>
  <si>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</si>
  <si>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</si>
  <si>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</si>
  <si>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</si>
  <si>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</si>
  <si>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</si>
  <si>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</si>
  <si>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</si>
  <si>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</si>
  <si>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</si>
  <si>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</si>
  <si>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</si>
  <si>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</si>
  <si>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</si>
  <si>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</si>
  <si>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</si>
  <si>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</si>
  <si>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</si>
  <si>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</si>
  <si>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</si>
  <si>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</si>
  <si>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</si>
  <si>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</si>
  <si>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</si>
  <si>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</si>
  <si>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</si>
  <si>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</si>
  <si>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</si>
  <si>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</si>
  <si>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</si>
  <si>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</si>
  <si>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</si>
  <si>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</si>
  <si>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</si>
  <si>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</si>
  <si>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</si>
  <si>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</si>
  <si>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</si>
  <si>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</si>
  <si>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</si>
  <si>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</si>
  <si>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</si>
  <si>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</si>
  <si>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</si>
  <si>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</si>
  <si>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</si>
  <si>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</si>
  <si>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</si>
  <si>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</si>
  <si>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</si>
  <si>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</si>
  <si>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</si>
  <si>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</si>
  <si>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</si>
  <si>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</si>
  <si>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</si>
  <si>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</si>
  <si>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</si>
  <si>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</si>
  <si>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</si>
  <si>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</si>
  <si>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</si>
  <si>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</si>
  <si>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</si>
  <si>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</si>
  <si>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</si>
  <si>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</si>
  <si>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</si>
  <si>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</si>
  <si>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</si>
  <si>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</si>
  <si>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</si>
  <si>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</si>
  <si>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</si>
  <si>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</si>
  <si>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</si>
  <si>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</si>
  <si>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</si>
  <si>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</si>
  <si>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</si>
  <si>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</si>
  <si>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</si>
  <si>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</si>
  <si>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</si>
  <si>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</si>
  <si>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</si>
  <si>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</si>
  <si>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</si>
  <si>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</si>
  <si>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</si>
  <si>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</si>
  <si>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</si>
  <si>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</si>
  <si>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</si>
  <si>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</si>
  <si>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</si>
  <si>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</si>
  <si>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</si>
  <si>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</si>
  <si>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</si>
  <si>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</si>
  <si>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</si>
  <si>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</si>
  <si>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</si>
  <si>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</si>
  <si>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</si>
  <si>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</si>
  <si>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</si>
  <si>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</si>
  <si>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</si>
  <si>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</si>
  <si>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</si>
  <si>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</si>
  <si>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</si>
  <si>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</si>
  <si>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</si>
  <si>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</si>
  <si>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</si>
  <si>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</si>
  <si>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</si>
  <si>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</si>
  <si>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</si>
  <si>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</si>
  <si>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</si>
  <si>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</si>
  <si>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</si>
  <si>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</si>
  <si>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</si>
  <si>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</si>
  <si>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</si>
  <si>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</si>
  <si>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</si>
  <si>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</si>
  <si>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</si>
  <si>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</si>
  <si>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</si>
  <si>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</si>
  <si>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</si>
  <si>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</si>
  <si>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</si>
  <si>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</si>
  <si>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</si>
  <si>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</si>
  <si>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</si>
  <si>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</si>
  <si>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</si>
  <si>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</si>
  <si>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</si>
  <si>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</si>
  <si>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</si>
  <si>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</si>
  <si>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</si>
  <si>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</si>
  <si>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</si>
  <si>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</si>
  <si>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</si>
  <si>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</si>
  <si>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</si>
  <si>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</si>
  <si>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</si>
  <si>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</si>
  <si>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</si>
  <si>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</si>
  <si>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</si>
  <si>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</si>
  <si>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</si>
  <si>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</si>
  <si>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</si>
  <si>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</si>
  <si>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</si>
  <si>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</si>
  <si>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</si>
  <si>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</si>
  <si>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</si>
  <si>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</si>
  <si>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</si>
  <si>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</si>
  <si>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</si>
  <si>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</si>
  <si>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</si>
  <si>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</si>
  <si>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</si>
  <si>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</si>
  <si>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</si>
  <si>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</si>
  <si>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</si>
  <si>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</si>
  <si>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</si>
  <si>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</si>
  <si>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</si>
  <si>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</si>
  <si>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</si>
  <si>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</si>
  <si>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</si>
  <si>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</si>
  <si>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</si>
  <si>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</si>
  <si>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</si>
  <si>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</si>
  <si>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</si>
  <si>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</si>
  <si>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</si>
  <si>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</si>
  <si>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</si>
  <si>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</si>
  <si>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</si>
  <si>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</si>
  <si>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</si>
  <si>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</si>
  <si>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</si>
  <si>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</si>
  <si>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</si>
  <si>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</si>
  <si>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</si>
  <si>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</si>
  <si>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</si>
  <si>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</si>
  <si>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</si>
  <si>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</si>
  <si>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</si>
  <si>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</si>
  <si>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</si>
  <si>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</si>
  <si>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</si>
  <si>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</si>
  <si>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</si>
  <si>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</si>
  <si>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</si>
  <si>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</si>
  <si>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</si>
  <si>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</si>
  <si>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</si>
  <si>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</si>
  <si>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</si>
  <si>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</si>
  <si>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</si>
  <si>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</si>
  <si>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</si>
  <si>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</si>
  <si>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</si>
  <si>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</si>
  <si>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</si>
  <si>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</si>
  <si>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</si>
  <si>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</si>
  <si>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</si>
  <si>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</si>
  <si>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</si>
  <si>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</si>
  <si>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</si>
  <si>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</si>
  <si>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</si>
  <si>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</si>
  <si>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</si>
  <si>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</si>
  <si>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</si>
  <si>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</si>
  <si>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</si>
  <si>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</si>
  <si>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</si>
  <si>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</si>
  <si>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</si>
  <si>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</si>
  <si>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</si>
  <si>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</si>
  <si>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</si>
  <si>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</si>
  <si>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</si>
  <si>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</si>
  <si>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</si>
  <si>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</si>
  <si>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</si>
  <si>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</si>
  <si>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</si>
  <si>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</si>
  <si>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</si>
  <si>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</si>
  <si>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</si>
  <si>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</si>
  <si>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</si>
  <si>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</si>
  <si>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</si>
  <si>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</si>
  <si>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</si>
  <si>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</si>
  <si>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</si>
  <si>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</si>
  <si>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</si>
  <si>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</si>
  <si>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</si>
  <si>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</si>
  <si>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</si>
  <si>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</si>
  <si>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</si>
  <si>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</si>
  <si>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</si>
  <si>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</si>
  <si>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</si>
  <si>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</si>
  <si>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</si>
  <si>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</si>
  <si>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</si>
  <si>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</si>
  <si>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</si>
  <si>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</si>
  <si>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</si>
  <si>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</si>
  <si>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</si>
  <si>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</si>
  <si>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</si>
  <si>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</si>
  <si>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</si>
  <si>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</si>
  <si>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</si>
  <si>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</si>
  <si>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</si>
  <si>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</si>
  <si>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</si>
  <si>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</si>
  <si>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</si>
  <si>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</si>
  <si>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</si>
  <si>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</si>
  <si>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</si>
  <si>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</si>
  <si>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</si>
  <si>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</si>
  <si>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</si>
  <si>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</si>
  <si>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</si>
  <si>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</si>
  <si>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</si>
  <si>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</si>
  <si>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</si>
  <si>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</si>
  <si>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</si>
  <si>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</si>
  <si>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</si>
  <si>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</si>
  <si>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</si>
  <si>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</si>
  <si>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</si>
  <si>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</si>
  <si>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</si>
  <si>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</si>
  <si>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</si>
  <si>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</si>
  <si>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</si>
  <si>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</si>
  <si>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</si>
  <si>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</si>
  <si>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</si>
  <si>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</si>
  <si>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</si>
  <si>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</si>
  <si>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</si>
  <si>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</si>
  <si>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</si>
  <si>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</si>
  <si>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</si>
  <si>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</si>
  <si>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</si>
  <si>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</si>
  <si>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</si>
  <si>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</si>
  <si>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</si>
  <si>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</si>
  <si>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</si>
  <si>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</si>
  <si>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</si>
  <si>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</si>
  <si>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</si>
  <si>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</si>
  <si>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</si>
  <si>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</si>
  <si>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</si>
  <si>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</si>
  <si>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</si>
  <si>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</si>
  <si>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</si>
  <si>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</si>
  <si>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</si>
  <si>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</si>
  <si>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</si>
  <si>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</si>
  <si>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</si>
  <si>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</si>
  <si>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</si>
  <si>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</si>
  <si>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</si>
  <si>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</si>
  <si>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</si>
  <si>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</si>
  <si>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</si>
  <si>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</si>
  <si>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</si>
  <si>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</si>
  <si>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</si>
  <si>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</si>
  <si>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</si>
  <si>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</si>
  <si>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</si>
  <si>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</si>
  <si>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</si>
  <si>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</si>
  <si>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</si>
  <si>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</si>
  <si>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</si>
  <si>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</si>
  <si>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</si>
  <si>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</si>
  <si>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</si>
  <si>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</si>
  <si>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</si>
  <si>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</si>
  <si>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</si>
  <si>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</si>
  <si>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</si>
  <si>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</si>
  <si>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</si>
  <si>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</si>
  <si>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</si>
  <si>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</si>
  <si>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</si>
  <si>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</si>
  <si>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</si>
  <si>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</si>
  <si>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</si>
  <si>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</si>
  <si>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</si>
  <si>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</si>
  <si>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</si>
  <si>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</si>
  <si>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</si>
  <si>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</si>
  <si>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</si>
  <si>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</si>
  <si>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</si>
  <si>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</si>
  <si>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</si>
  <si>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</si>
  <si>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</si>
  <si>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</si>
  <si>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</si>
  <si>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</si>
  <si>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</si>
  <si>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</si>
  <si>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</si>
  <si>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</si>
  <si>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</si>
  <si>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</si>
  <si>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</si>
  <si>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</si>
  <si>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</si>
  <si>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</si>
  <si>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</si>
  <si>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</si>
  <si>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</si>
  <si>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</si>
  <si>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</si>
  <si>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</si>
  <si>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</si>
  <si>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</si>
  <si>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</si>
  <si>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</si>
  <si>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</si>
  <si>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</si>
  <si>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</si>
  <si>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</si>
  <si>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</si>
  <si>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</si>
  <si>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</si>
  <si>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</si>
  <si>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</si>
  <si>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</si>
  <si>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</si>
  <si>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</si>
  <si>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</si>
  <si>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</si>
  <si>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</si>
  <si>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</si>
  <si>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</si>
  <si>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</si>
  <si>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</si>
  <si>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</si>
  <si>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</si>
  <si>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</si>
  <si>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</si>
  <si>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</si>
  <si>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</si>
  <si>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</si>
  <si>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</si>
  <si>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</si>
  <si>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</si>
  <si>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</si>
  <si>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</si>
  <si>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</si>
  <si>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</si>
  <si>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</si>
  <si>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</si>
  <si>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</si>
  <si>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</si>
  <si>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</si>
  <si>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</si>
  <si>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</si>
  <si>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</si>
  <si>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</si>
  <si>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</si>
  <si>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</si>
  <si>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</si>
  <si>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</si>
  <si>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</si>
  <si>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</si>
  <si>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</si>
  <si>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</si>
  <si>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</si>
  <si>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</si>
  <si>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</si>
  <si>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</si>
  <si>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</si>
  <si>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</si>
  <si>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</si>
  <si>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</si>
  <si>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</si>
  <si>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</si>
  <si>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</si>
  <si>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</si>
  <si>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</si>
  <si>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</si>
  <si>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</si>
  <si>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</si>
  <si>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</si>
  <si>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</si>
  <si>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</si>
  <si>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</si>
  <si>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</si>
  <si>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</si>
  <si>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</si>
  <si>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</si>
  <si>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</si>
  <si>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</si>
  <si>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</si>
  <si>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</si>
  <si>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</si>
  <si>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</si>
  <si>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</si>
  <si>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</si>
  <si>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</si>
  <si>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</si>
  <si>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</si>
  <si>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</si>
  <si>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</si>
  <si>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</si>
  <si>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</si>
  <si>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</si>
  <si>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</si>
  <si>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</si>
  <si>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</si>
  <si>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</si>
  <si>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</si>
  <si>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</si>
  <si>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</si>
  <si>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</si>
  <si>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</si>
  <si>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</si>
  <si>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</si>
  <si>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</si>
  <si>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</si>
  <si>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</si>
  <si>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</si>
  <si>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</si>
  <si>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</si>
  <si>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</si>
  <si>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</si>
  <si>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</si>
  <si>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</si>
  <si>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</si>
  <si>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</si>
  <si>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</si>
  <si>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</si>
  <si>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</si>
  <si>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</si>
  <si>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</si>
  <si>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</si>
  <si>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</si>
  <si>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</si>
  <si>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</si>
  <si>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</si>
  <si>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</si>
  <si>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</si>
  <si>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</si>
  <si>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</si>
  <si>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</si>
  <si>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</si>
  <si>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</si>
  <si>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</si>
  <si>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</si>
  <si>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</si>
  <si>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</si>
  <si>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</si>
  <si>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</si>
  <si>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</si>
  <si>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</si>
  <si>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</si>
  <si>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</si>
  <si>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</si>
  <si>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</si>
  <si>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</si>
  <si>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</si>
  <si>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</si>
  <si>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</si>
  <si>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</si>
  <si>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</si>
  <si>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</si>
  <si>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</si>
  <si>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</si>
  <si>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</si>
  <si>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</si>
  <si>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</si>
  <si>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</si>
  <si>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</si>
  <si>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</si>
  <si>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</si>
  <si>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</si>
  <si>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</si>
  <si>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</si>
  <si>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</si>
  <si>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</si>
  <si>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</si>
  <si>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</si>
  <si>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</si>
  <si>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</si>
  <si>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</si>
  <si>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</si>
  <si>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</si>
  <si>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</si>
  <si>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</si>
  <si>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</si>
  <si>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</si>
  <si>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</si>
  <si>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</si>
  <si>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</si>
  <si>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</si>
  <si>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</si>
  <si>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</si>
  <si>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</si>
  <si>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</si>
  <si>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</si>
  <si>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</si>
  <si>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</si>
  <si>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</si>
  <si>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</si>
  <si>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</si>
  <si>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</si>
  <si>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</si>
  <si>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</si>
  <si>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</si>
  <si>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</si>
  <si>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</si>
  <si>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</si>
  <si>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</si>
  <si>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</si>
  <si>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</si>
  <si>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</si>
  <si>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</si>
  <si>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</si>
  <si>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</si>
  <si>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</si>
  <si>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</si>
  <si>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</si>
  <si>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</si>
  <si>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</si>
  <si>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</si>
  <si>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</si>
  <si>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</si>
  <si>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</si>
  <si>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</si>
  <si>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</si>
  <si>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</si>
  <si>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</si>
  <si>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</si>
  <si>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</si>
  <si>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</si>
  <si>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</si>
  <si>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</si>
  <si>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</si>
  <si>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</si>
  <si>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</si>
  <si>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</si>
  <si>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</si>
  <si>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</si>
  <si>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</si>
  <si>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</si>
  <si>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</si>
  <si>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</si>
  <si>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</si>
  <si>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</si>
  <si>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</si>
  <si>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</si>
  <si>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</si>
  <si>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</si>
  <si>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</si>
  <si>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</si>
  <si>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</si>
  <si>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</si>
  <si>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</si>
  <si>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</si>
  <si>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</si>
  <si>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</si>
  <si>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</si>
  <si>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</si>
  <si>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</si>
  <si>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</si>
  <si>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</si>
  <si>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</si>
  <si>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</si>
  <si>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</si>
  <si>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</si>
  <si>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</si>
  <si>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</si>
  <si>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</si>
  <si>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</si>
  <si>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</si>
  <si>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</si>
  <si>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</si>
  <si>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</si>
  <si>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</si>
  <si>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</si>
  <si>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</si>
  <si>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</si>
  <si>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</si>
  <si>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</si>
  <si>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</si>
  <si>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</si>
  <si>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</si>
  <si>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</si>
  <si>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</si>
  <si>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</si>
  <si>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</si>
  <si>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</si>
  <si>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</si>
  <si>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</si>
  <si>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</si>
  <si>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</si>
  <si>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</si>
  <si>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</si>
  <si>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</si>
  <si>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</si>
  <si>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</si>
  <si>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</si>
  <si>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</si>
  <si>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</si>
  <si>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</si>
  <si>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</si>
  <si>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</si>
  <si>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</si>
  <si>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</si>
  <si>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</si>
  <si>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</si>
  <si>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</si>
  <si>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</si>
  <si>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</si>
  <si>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</si>
  <si>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</si>
  <si>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</si>
  <si>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</si>
  <si>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</si>
  <si>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</si>
  <si>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</si>
  <si>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</si>
  <si>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</si>
  <si>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</si>
  <si>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</si>
  <si>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</si>
  <si>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</si>
  <si>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</si>
  <si>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</si>
  <si>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</si>
  <si>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</si>
  <si>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</si>
  <si>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</si>
  <si>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</si>
  <si>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</si>
  <si>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</si>
  <si>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</si>
  <si>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</si>
  <si>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</si>
  <si>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</si>
  <si>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</si>
  <si>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</si>
  <si>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</si>
  <si>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</si>
  <si>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</si>
  <si>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</si>
  <si>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</si>
  <si>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</si>
  <si>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</si>
  <si>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</si>
  <si>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</si>
  <si>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</si>
  <si>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</si>
  <si>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</si>
  <si>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</si>
  <si>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</si>
  <si>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</si>
  <si>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</si>
  <si>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</si>
  <si>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</si>
  <si>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</si>
  <si>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</si>
  <si>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</si>
  <si>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</si>
  <si>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</si>
  <si>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</si>
  <si>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</si>
  <si>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</si>
  <si>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</si>
  <si>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</si>
  <si>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</si>
  <si>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</si>
  <si>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</si>
  <si>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</si>
  <si>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</si>
  <si>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</si>
  <si>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</si>
  <si>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</si>
  <si>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</si>
  <si>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</si>
  <si>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</si>
  <si>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</si>
  <si>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</si>
  <si>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</si>
  <si>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</si>
  <si>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</si>
  <si>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</si>
  <si>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</si>
  <si>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</si>
  <si>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</si>
  <si>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</si>
  <si>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</si>
  <si>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</si>
  <si>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</si>
  <si>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</si>
  <si>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</si>
  <si>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</si>
  <si>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</si>
  <si>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</si>
  <si>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</si>
  <si>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</si>
  <si>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</si>
  <si>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</si>
  <si>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</si>
  <si>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</si>
  <si>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</si>
  <si>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</si>
  <si>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</si>
  <si>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</si>
  <si>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</si>
  <si>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</si>
  <si>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</si>
  <si>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</si>
  <si>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</si>
  <si>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</si>
  <si>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</si>
  <si>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</si>
  <si>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</si>
  <si>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</si>
  <si>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</si>
  <si>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</si>
  <si>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</si>
  <si>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</si>
  <si>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</si>
  <si>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</si>
  <si>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</si>
  <si>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</si>
  <si>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</si>
  <si>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</si>
  <si>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</si>
  <si>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</si>
  <si>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</si>
  <si>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</si>
  <si>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</si>
  <si>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</si>
  <si>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</si>
  <si>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</si>
  <si>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</si>
  <si>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</si>
  <si>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</si>
  <si>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</si>
  <si>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</si>
  <si>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</si>
  <si>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</si>
  <si>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</si>
  <si>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</si>
  <si>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</si>
  <si>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</si>
  <si>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</si>
  <si>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</si>
  <si>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</si>
  <si>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</si>
  <si>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</si>
  <si>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</si>
  <si>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</si>
  <si>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</si>
  <si>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</si>
  <si>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</si>
  <si>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</si>
  <si>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</si>
  <si>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</si>
  <si>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</si>
  <si>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</si>
  <si>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</si>
  <si>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</si>
  <si>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</si>
  <si>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</si>
  <si>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</si>
  <si>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</si>
  <si>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</si>
  <si>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</si>
  <si>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</si>
  <si>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</si>
  <si>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</si>
  <si>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</si>
  <si>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</si>
  <si>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</si>
  <si>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</si>
  <si>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</si>
  <si>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</si>
  <si>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</si>
  <si>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</si>
  <si>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</si>
  <si>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</si>
  <si>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</si>
  <si>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</si>
  <si>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</si>
  <si>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</si>
  <si>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</si>
  <si>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</si>
  <si>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</si>
  <si>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</si>
  <si>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</si>
  <si>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</si>
  <si>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</si>
  <si>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</si>
  <si>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</si>
  <si>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</si>
  <si>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</si>
  <si>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</si>
  <si>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</si>
  <si>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</si>
  <si>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</si>
  <si>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</si>
  <si>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</si>
  <si>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</si>
  <si>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</si>
  <si>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</si>
  <si>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</si>
  <si>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</si>
  <si>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</si>
  <si>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</si>
  <si>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</si>
  <si>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</si>
  <si>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</si>
  <si>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</si>
  <si>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</si>
  <si>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</si>
  <si>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</si>
  <si>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</si>
  <si>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</si>
  <si>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</si>
  <si>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</si>
  <si>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</si>
  <si>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</si>
  <si>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</si>
  <si>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</si>
  <si>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</si>
  <si>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</si>
  <si>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</si>
  <si>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</si>
  <si>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</si>
  <si>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</si>
  <si>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</si>
  <si>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</si>
  <si>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</si>
  <si>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</si>
  <si>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</si>
  <si>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</si>
  <si>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</si>
  <si>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</si>
  <si>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</si>
  <si>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</si>
  <si>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</si>
  <si>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</si>
  <si>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</si>
  <si>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</si>
  <si>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</si>
  <si>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</si>
  <si>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</si>
  <si>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</si>
  <si>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</si>
  <si>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</si>
  <si>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</si>
  <si>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</si>
  <si>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</si>
  <si>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</si>
  <si>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</si>
  <si>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</si>
  <si>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</si>
  <si>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</si>
  <si>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</si>
  <si>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</si>
  <si>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</si>
  <si>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</si>
  <si>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</si>
  <si>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</si>
  <si>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</si>
  <si>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</si>
  <si>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</si>
  <si>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</si>
  <si>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</si>
  <si>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</si>
  <si>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</si>
  <si>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</si>
  <si>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</si>
  <si>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</si>
  <si>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</si>
  <si>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</si>
  <si>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</si>
  <si>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</si>
  <si>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</si>
  <si>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</si>
  <si>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</si>
  <si>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</si>
  <si>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</si>
  <si>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</si>
  <si>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</si>
  <si>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</si>
  <si>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</si>
  <si>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</si>
  <si>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</si>
  <si>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</si>
  <si>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</si>
  <si>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</si>
  <si>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</si>
  <si>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</si>
  <si>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</si>
  <si>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</si>
  <si>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</si>
  <si>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</si>
  <si>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</si>
  <si>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</si>
  <si>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</si>
  <si>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</si>
  <si>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</si>
  <si>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</si>
  <si>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</si>
  <si>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</si>
  <si>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</si>
  <si>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</si>
  <si>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</si>
  <si>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</si>
  <si>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</si>
  <si>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</si>
  <si>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</si>
  <si>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</si>
  <si>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</si>
  <si>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</si>
  <si>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</si>
  <si>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</si>
  <si>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</si>
  <si>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</si>
  <si>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</si>
  <si>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</si>
  <si>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</si>
  <si>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</si>
  <si>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</si>
  <si>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</si>
  <si>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</si>
  <si>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</si>
  <si>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</si>
  <si>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</si>
  <si>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</si>
  <si>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</si>
  <si>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</si>
  <si>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</si>
  <si>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</si>
  <si>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</si>
  <si>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</si>
  <si>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</si>
  <si>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</si>
  <si>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</si>
  <si>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</si>
  <si>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</si>
  <si>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</si>
  <si>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</si>
  <si>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</si>
  <si>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</si>
  <si>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</si>
  <si>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</si>
  <si>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</si>
  <si>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</si>
  <si>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</si>
  <si>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</si>
  <si>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</si>
  <si>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</si>
  <si>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</si>
  <si>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</si>
  <si>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</si>
  <si>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</si>
  <si>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</si>
  <si>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</si>
  <si>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</si>
  <si>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</si>
  <si>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</si>
  <si>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</si>
  <si>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</si>
  <si>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</si>
  <si>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</si>
  <si>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</si>
  <si>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</si>
  <si>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</si>
  <si>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</si>
  <si>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</si>
  <si>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</si>
  <si>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</si>
  <si>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</si>
  <si>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</si>
  <si>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</si>
  <si>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</si>
  <si>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</si>
  <si>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</si>
  <si>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</si>
  <si>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</si>
  <si>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</si>
  <si>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</si>
  <si>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</si>
  <si>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</si>
  <si>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</si>
  <si>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</si>
  <si>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</si>
  <si>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</si>
  <si>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</si>
  <si>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</si>
  <si>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</si>
  <si>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</si>
  <si>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</si>
  <si>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</si>
  <si>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</si>
  <si>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</si>
  <si>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</si>
  <si>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</si>
  <si>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</si>
  <si>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</si>
  <si>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</si>
  <si>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</si>
  <si>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</si>
  <si>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</si>
  <si>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</si>
  <si>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</si>
  <si>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</si>
  <si>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</si>
  <si>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</si>
  <si>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</si>
  <si>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</si>
  <si>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</si>
  <si>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</si>
  <si>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</si>
  <si>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</si>
  <si>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</si>
  <si>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</si>
  <si>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</si>
  <si>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</si>
  <si>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</si>
  <si>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</si>
  <si>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</si>
  <si>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</si>
  <si>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</si>
  <si>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</si>
  <si>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</si>
  <si>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</si>
  <si>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</si>
  <si>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</si>
  <si>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</si>
  <si>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</si>
  <si>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</si>
  <si>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</si>
  <si>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</si>
  <si>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</si>
  <si>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</si>
  <si>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</si>
  <si>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</si>
  <si>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</si>
  <si>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</si>
  <si>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</si>
  <si>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</si>
  <si>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</si>
  <si>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</si>
  <si>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</si>
  <si>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</si>
  <si>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</si>
  <si>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</si>
  <si>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</si>
  <si>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</si>
  <si>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</si>
  <si>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</si>
  <si>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</si>
  <si>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</si>
  <si>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</si>
  <si>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</si>
  <si>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</si>
  <si>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</si>
  <si>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</si>
  <si>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</si>
  <si>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</si>
  <si>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</si>
  <si>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</si>
  <si>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</si>
  <si>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</si>
  <si>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</si>
  <si>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</si>
  <si>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</si>
  <si>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</si>
  <si>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</si>
  <si>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</si>
  <si>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</si>
  <si>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</si>
  <si>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</si>
  <si>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</si>
  <si>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</si>
  <si>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</si>
  <si>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</si>
  <si>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</si>
  <si>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</si>
  <si>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</si>
  <si>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</si>
  <si>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</si>
  <si>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</si>
  <si>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</si>
  <si>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</si>
  <si>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</si>
  <si>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</si>
  <si>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</si>
  <si>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</si>
  <si>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</si>
  <si>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</si>
  <si>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</si>
  <si>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</si>
  <si>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</si>
  <si>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</si>
  <si>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</si>
  <si>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</si>
  <si>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</si>
  <si>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</si>
  <si>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</si>
  <si>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</si>
  <si>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</si>
  <si>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</si>
  <si>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</si>
  <si>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</si>
  <si>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</si>
  <si>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</si>
  <si>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</si>
  <si>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</si>
  <si>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</si>
  <si>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</si>
  <si>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</si>
  <si>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</si>
  <si>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</si>
  <si>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</si>
  <si>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</si>
  <si>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</si>
  <si>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</si>
  <si>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</si>
  <si>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</si>
  <si>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</si>
  <si>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</si>
  <si>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</si>
  <si>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</si>
  <si>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</si>
  <si>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</si>
  <si>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</si>
  <si>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</si>
  <si>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</si>
  <si>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</si>
  <si>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</si>
  <si>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</si>
  <si>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</si>
  <si>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</si>
  <si>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</si>
  <si>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</si>
  <si>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</si>
  <si>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</si>
  <si>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</si>
  <si>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</si>
  <si>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</si>
  <si>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</si>
  <si>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</si>
  <si>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</si>
  <si>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</si>
  <si>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</si>
  <si>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</si>
  <si>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</si>
  <si>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</si>
  <si>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</si>
  <si>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</si>
  <si>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</si>
  <si>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</si>
  <si>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</si>
  <si>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</si>
  <si>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</si>
  <si>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</si>
  <si>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</si>
  <si>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</si>
  <si>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</si>
  <si>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</si>
  <si>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</si>
  <si>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</si>
  <si>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</si>
  <si>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</si>
  <si>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</si>
  <si>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</si>
  <si>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</si>
  <si>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</si>
  <si>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</si>
  <si>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</si>
  <si>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</si>
  <si>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</si>
  <si>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</si>
  <si>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</si>
  <si>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</si>
  <si>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</si>
  <si>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</si>
  <si>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</si>
  <si>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</si>
  <si>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</si>
  <si>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</si>
  <si>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</si>
  <si>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</si>
  <si>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</si>
  <si>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</si>
  <si>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</si>
  <si>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</si>
  <si>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</si>
  <si>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</si>
  <si>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</si>
  <si>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</si>
  <si>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</si>
  <si>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</si>
  <si>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</si>
  <si>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</si>
  <si>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</si>
  <si>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</si>
  <si>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</si>
  <si>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</si>
  <si>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</si>
  <si>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</si>
  <si>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</si>
  <si>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</si>
  <si>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</si>
  <si>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</si>
  <si>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</si>
  <si>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</si>
  <si>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</si>
  <si>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</si>
  <si>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</si>
  <si>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</si>
  <si>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</si>
  <si>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</si>
  <si>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</si>
  <si>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</si>
  <si>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</si>
  <si>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</si>
  <si>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</si>
  <si>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</si>
  <si>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</si>
  <si>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</si>
  <si>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</si>
  <si>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</si>
  <si>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</si>
  <si>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</si>
  <si>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</si>
  <si>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</si>
  <si>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</si>
  <si>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</si>
  <si>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</si>
  <si>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</si>
  <si>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</si>
  <si>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</si>
  <si>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</si>
  <si>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</si>
  <si>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</si>
  <si>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</si>
  <si>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</si>
  <si>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</si>
  <si>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</si>
  <si>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</si>
  <si>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</si>
  <si>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</si>
  <si>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</si>
  <si>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</si>
  <si>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</si>
  <si>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</si>
  <si>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</si>
  <si>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</si>
  <si>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</si>
  <si>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</si>
  <si>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</si>
  <si>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</si>
  <si>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</si>
  <si>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</si>
  <si>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</si>
  <si>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</si>
  <si>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</si>
  <si>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</si>
  <si>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</si>
  <si>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</si>
  <si>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</si>
  <si>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</si>
  <si>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</si>
  <si>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</si>
  <si>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</si>
  <si>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</si>
  <si>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</si>
  <si>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</si>
  <si>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</si>
  <si>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</si>
  <si>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</si>
  <si>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</si>
  <si>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</si>
  <si>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</si>
  <si>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</si>
  <si>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</si>
  <si>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</si>
  <si>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</si>
  <si>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</si>
  <si>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</si>
  <si>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</si>
  <si>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</si>
  <si>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</si>
  <si>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</si>
  <si>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</si>
  <si>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</si>
  <si>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</si>
  <si>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</si>
  <si>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</si>
  <si>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</si>
  <si>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</si>
  <si>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</si>
  <si>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</si>
  <si>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</si>
  <si>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</si>
  <si>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</si>
  <si>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</si>
  <si>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</si>
  <si>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</si>
  <si>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</si>
  <si>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</si>
  <si>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</si>
  <si>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</si>
  <si>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</si>
  <si>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</si>
  <si>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</si>
  <si>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</si>
  <si>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</si>
  <si>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</si>
  <si>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</si>
  <si>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</si>
  <si>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</si>
  <si>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</si>
  <si>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</si>
  <si>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</si>
  <si>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</si>
  <si>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</si>
  <si>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</si>
  <si>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</si>
  <si>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</si>
  <si>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</si>
  <si>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</si>
  <si>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</si>
  <si>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</si>
  <si>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</si>
  <si>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</si>
  <si>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</si>
  <si>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</si>
  <si>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</si>
  <si>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</si>
  <si>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</si>
  <si>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</si>
  <si>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</si>
  <si>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</si>
  <si>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</si>
  <si>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</si>
  <si>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</si>
  <si>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</si>
  <si>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</si>
  <si>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</si>
  <si>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</si>
  <si>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</si>
  <si>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</si>
  <si>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</si>
  <si>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</si>
  <si>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</si>
  <si>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</si>
  <si>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</si>
  <si>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</si>
  <si>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</si>
  <si>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</si>
  <si>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</si>
  <si>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</si>
  <si>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</si>
  <si>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</si>
  <si>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</si>
  <si>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</si>
  <si>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</si>
  <si>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</si>
  <si>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</si>
  <si>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</si>
  <si>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</si>
  <si>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</si>
  <si>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</si>
  <si>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</si>
  <si>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</si>
  <si>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</si>
  <si>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</si>
  <si>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</si>
  <si>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</si>
  <si>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</si>
  <si>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</si>
  <si>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</si>
  <si>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</si>
  <si>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</si>
  <si>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</si>
  <si>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</si>
  <si>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</si>
  <si>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</si>
  <si>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</si>
  <si>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</si>
  <si>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</si>
  <si>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</si>
  <si>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</si>
  <si>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</si>
  <si>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</si>
  <si>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</si>
  <si>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</si>
  <si>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</si>
  <si>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</si>
  <si>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</si>
  <si>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</si>
  <si>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</si>
  <si>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</si>
  <si>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</si>
  <si>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</si>
  <si>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</si>
  <si>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</si>
  <si>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</si>
  <si>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</si>
  <si>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</si>
  <si>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</si>
  <si>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</si>
  <si>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</si>
  <si>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</si>
  <si>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</si>
  <si>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</si>
  <si>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</si>
  <si>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</si>
  <si>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</si>
  <si>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</si>
  <si>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</si>
  <si>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</si>
  <si>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</si>
  <si>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</si>
  <si>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</si>
  <si>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</si>
  <si>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</si>
  <si>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</si>
  <si>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</si>
  <si>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</si>
  <si>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</si>
  <si>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</si>
  <si>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</si>
  <si>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</si>
  <si>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</si>
  <si>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</si>
  <si>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</si>
  <si>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</si>
  <si>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</si>
  <si>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</si>
  <si>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</si>
  <si>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</si>
  <si>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</si>
  <si>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</si>
  <si>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</si>
  <si>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</si>
  <si>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</si>
  <si>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</si>
  <si>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</si>
  <si>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</si>
  <si>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</si>
  <si>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</si>
  <si>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</si>
  <si>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</si>
  <si>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</si>
  <si>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</si>
  <si>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</si>
  <si>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</si>
  <si>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</si>
  <si>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</si>
  <si>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</si>
  <si>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</si>
  <si>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</si>
  <si>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</si>
  <si>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</si>
  <si>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</si>
  <si>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</si>
  <si>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</si>
  <si>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</si>
  <si>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</si>
  <si>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</si>
  <si>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</si>
  <si>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</si>
  <si>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</si>
  <si>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</si>
  <si>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</si>
  <si>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</si>
  <si>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</si>
  <si>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</si>
  <si>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</si>
  <si>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</si>
  <si>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</si>
  <si>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</si>
  <si>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</si>
  <si>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</si>
  <si>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</si>
  <si>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</si>
  <si>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</si>
  <si>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</si>
  <si>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</si>
  <si>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</si>
  <si>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</si>
  <si>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</si>
  <si>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</si>
  <si>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</si>
  <si>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</si>
  <si>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</si>
  <si>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</si>
  <si>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</si>
  <si>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</si>
  <si>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</si>
  <si>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</si>
  <si>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</si>
  <si>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</si>
  <si>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</si>
  <si>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</si>
  <si>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</si>
  <si>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</si>
  <si>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</si>
  <si>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</si>
  <si>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</si>
  <si>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</si>
  <si>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</si>
  <si>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</si>
  <si>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</si>
  <si>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</si>
  <si>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</si>
  <si>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</si>
  <si>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</si>
  <si>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</si>
  <si>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</si>
  <si>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</si>
  <si>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</si>
  <si>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</si>
  <si>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</si>
  <si>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</si>
  <si>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</si>
  <si>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</si>
  <si>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</si>
  <si>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</si>
  <si>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</si>
  <si>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</si>
  <si>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</si>
  <si>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</si>
  <si>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</si>
  <si>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</si>
  <si>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</si>
  <si>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</si>
  <si>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</si>
  <si>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</si>
  <si>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</si>
  <si>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</si>
  <si>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</si>
  <si>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</si>
  <si>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</si>
  <si>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</si>
  <si>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</si>
  <si>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</si>
  <si>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</si>
  <si>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</si>
  <si>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</si>
  <si>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</si>
  <si>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</si>
  <si>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</si>
  <si>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</si>
  <si>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</si>
  <si>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</si>
  <si>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</si>
  <si>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</si>
  <si>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</si>
  <si>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</si>
  <si>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</si>
  <si>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</si>
  <si>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</si>
  <si>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</si>
  <si>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</si>
  <si>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</si>
  <si>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</si>
  <si>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</si>
  <si>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</si>
  <si>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</si>
  <si>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</si>
  <si>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</si>
  <si>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</si>
  <si>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</si>
  <si>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</si>
  <si>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</si>
  <si>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</si>
  <si>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</si>
  <si>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</si>
  <si>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</si>
  <si>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</si>
  <si>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</si>
  <si>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</si>
  <si>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</si>
  <si>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</si>
  <si>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</si>
  <si>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</si>
  <si>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</si>
  <si>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</si>
  <si>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</si>
  <si>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</si>
  <si>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</si>
  <si>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</si>
  <si>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</si>
  <si>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</si>
  <si>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</si>
  <si>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</si>
  <si>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</si>
  <si>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</si>
  <si>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</si>
  <si>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</si>
  <si>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</si>
  <si>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</si>
  <si>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</si>
  <si>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</si>
  <si>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</si>
  <si>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</si>
  <si>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</si>
  <si>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</si>
  <si>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</si>
  <si>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</si>
  <si>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</si>
  <si>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</si>
  <si>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</si>
  <si>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</si>
  <si>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</si>
  <si>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</si>
  <si>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</si>
  <si>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</si>
  <si>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</si>
  <si>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</si>
  <si>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</si>
  <si>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</si>
  <si>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</si>
  <si>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</si>
  <si>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</si>
  <si>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</si>
  <si>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</si>
  <si>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</si>
  <si>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</si>
  <si>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</si>
  <si>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</si>
  <si>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</si>
  <si>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</si>
  <si>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</si>
  <si>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</si>
  <si>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</si>
  <si>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</si>
  <si>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</si>
  <si>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</si>
  <si>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</si>
  <si>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</si>
  <si>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</si>
  <si>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</si>
  <si>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</si>
  <si>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</si>
  <si>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</si>
  <si>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</si>
  <si>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</si>
  <si>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</si>
  <si>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</si>
  <si>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</si>
  <si>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</si>
  <si>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</si>
  <si>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</si>
  <si>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</si>
  <si>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</si>
  <si>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</si>
  <si>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</si>
  <si>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</si>
  <si>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</si>
  <si>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</si>
  <si>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</si>
  <si>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</si>
  <si>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</si>
  <si>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</si>
  <si>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</si>
  <si>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</si>
  <si>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</si>
  <si>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</si>
  <si>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</si>
  <si>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</si>
  <si>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</si>
  <si>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</si>
  <si>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</si>
  <si>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</si>
  <si>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</si>
  <si>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</si>
  <si>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</si>
  <si>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</si>
  <si>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</si>
  <si>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</si>
  <si>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</si>
  <si>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</si>
  <si>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</si>
  <si>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</si>
  <si>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</si>
  <si>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</si>
  <si>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</si>
  <si>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</si>
  <si>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</si>
  <si>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</si>
  <si>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</si>
  <si>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</si>
  <si>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</si>
  <si>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</si>
  <si>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</si>
  <si>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</si>
  <si>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</si>
  <si>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</si>
  <si>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</si>
  <si>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</si>
  <si>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</si>
  <si>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</si>
  <si>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</si>
  <si>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</si>
  <si>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</si>
  <si>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</si>
  <si>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</si>
  <si>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</si>
  <si>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</si>
  <si>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</si>
  <si>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</si>
  <si>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</si>
  <si>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</si>
  <si>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</si>
  <si>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</si>
  <si>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</si>
  <si>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</si>
  <si>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</si>
  <si>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</si>
  <si>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</si>
  <si>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</si>
  <si>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</si>
  <si>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</si>
  <si>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</si>
  <si>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</si>
  <si>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</si>
  <si>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</si>
  <si>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</si>
  <si>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</si>
  <si>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</si>
  <si>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</si>
  <si>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</si>
  <si>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</si>
  <si>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</si>
  <si>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</si>
  <si>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</si>
  <si>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</si>
  <si>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</si>
  <si>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</si>
  <si>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</si>
  <si>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</si>
  <si>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</si>
  <si>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</si>
  <si>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</si>
  <si>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</si>
  <si>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</si>
  <si>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</si>
  <si>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</si>
  <si>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</si>
  <si>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</si>
  <si>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</si>
  <si>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</si>
  <si>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</si>
  <si>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</si>
  <si>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</si>
  <si>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</si>
  <si>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</si>
  <si>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</si>
  <si>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</si>
  <si>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</si>
  <si>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</si>
  <si>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</si>
  <si>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</si>
  <si>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</si>
  <si>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</si>
  <si>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</si>
  <si>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</si>
  <si>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</si>
  <si>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</si>
  <si>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</si>
  <si>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</si>
  <si>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</si>
  <si>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</si>
  <si>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</si>
  <si>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</si>
  <si>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</si>
  <si>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</si>
  <si>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</si>
  <si>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</si>
  <si>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</si>
  <si>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</si>
  <si>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</si>
  <si>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</si>
  <si>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</si>
  <si>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</si>
  <si>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</si>
  <si>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</si>
  <si>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</si>
  <si>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</si>
  <si>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</si>
  <si>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</si>
  <si>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</si>
  <si>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</si>
  <si>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</si>
  <si>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</si>
  <si>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</si>
  <si>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</si>
  <si>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</si>
  <si>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</si>
  <si>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</si>
  <si>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</si>
  <si>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</si>
  <si>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</si>
  <si>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</si>
  <si>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</si>
  <si>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</si>
  <si>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</si>
  <si>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</si>
  <si>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</si>
  <si>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</si>
  <si>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</si>
  <si>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</si>
  <si>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</si>
  <si>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</si>
  <si>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</si>
  <si>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</si>
  <si>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</si>
  <si>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</si>
  <si>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</si>
  <si>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</si>
  <si>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</si>
  <si>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</si>
  <si>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</si>
  <si>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</si>
  <si>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</si>
  <si>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</si>
  <si>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</si>
  <si>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</si>
  <si>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</si>
  <si>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</si>
  <si>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</si>
  <si>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</si>
  <si>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</si>
  <si>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</si>
  <si>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</si>
  <si>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</si>
  <si>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</si>
  <si>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</si>
  <si>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</si>
  <si>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</si>
  <si>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</si>
  <si>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</si>
  <si>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</si>
  <si>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</si>
  <si>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</si>
  <si>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</si>
  <si>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</si>
  <si>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</si>
  <si>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</si>
  <si>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</si>
  <si>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</si>
  <si>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</si>
  <si>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</si>
  <si>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</si>
  <si>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</si>
  <si>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</si>
  <si>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</si>
  <si>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</si>
  <si>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</si>
  <si>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</si>
  <si>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</si>
  <si>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</si>
  <si>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</si>
  <si>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</si>
  <si>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</si>
  <si>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</si>
  <si>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</si>
  <si>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</si>
  <si>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</si>
  <si>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</si>
  <si>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</si>
  <si>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</si>
  <si>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</si>
  <si>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</si>
  <si>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</si>
  <si>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</si>
  <si>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</si>
  <si>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</si>
  <si>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</si>
  <si>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</si>
  <si>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</si>
  <si>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</si>
  <si>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</si>
  <si>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</si>
  <si>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</si>
  <si>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</si>
  <si>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</si>
  <si>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</si>
  <si>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</si>
  <si>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</si>
  <si>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</si>
  <si>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</si>
  <si>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</si>
  <si>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</si>
  <si>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</si>
  <si>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</si>
  <si>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</si>
  <si>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</si>
  <si>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</si>
  <si>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</si>
  <si>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</si>
  <si>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</si>
  <si>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</si>
  <si>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</si>
  <si>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</si>
  <si>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</si>
  <si>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</si>
  <si>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</si>
  <si>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</si>
  <si>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</si>
  <si>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</si>
  <si>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</si>
  <si>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</si>
  <si>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</si>
  <si>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</si>
  <si>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</si>
  <si>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</si>
  <si>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</si>
  <si>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</si>
  <si>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</si>
  <si>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</si>
  <si>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</si>
  <si>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</si>
  <si>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</si>
  <si>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</si>
  <si>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</si>
  <si>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</si>
  <si>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</si>
  <si>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</si>
  <si>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</si>
  <si>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</si>
  <si>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</si>
  <si>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</si>
  <si>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</si>
  <si>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</si>
  <si>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</si>
  <si>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</si>
  <si>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</si>
  <si>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</si>
  <si>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</si>
  <si>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</si>
  <si>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</si>
  <si>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</si>
  <si>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</si>
  <si>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</si>
  <si>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</si>
  <si>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</si>
  <si>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</si>
  <si>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</si>
  <si>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</si>
  <si>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</si>
  <si>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</si>
  <si>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</si>
  <si>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</si>
  <si>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</si>
  <si>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</si>
  <si>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</si>
  <si>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</si>
  <si>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</si>
  <si>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</si>
  <si>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</si>
  <si>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</si>
  <si>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</si>
  <si>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</si>
  <si>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</si>
  <si>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</si>
  <si>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</si>
  <si>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</si>
  <si>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</si>
  <si>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</si>
  <si>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</si>
  <si>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</si>
  <si>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</si>
  <si>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</si>
  <si>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</si>
  <si>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</si>
  <si>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</si>
  <si>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</si>
  <si>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</si>
  <si>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</si>
  <si>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</si>
  <si>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</si>
  <si>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</si>
  <si>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</si>
  <si>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</si>
  <si>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</si>
  <si>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</si>
  <si>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</si>
  <si>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</si>
  <si>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</si>
  <si>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</si>
  <si>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</si>
  <si>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</si>
  <si>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</si>
  <si>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</si>
  <si>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</si>
  <si>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</si>
  <si>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</si>
  <si>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</si>
  <si>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</si>
  <si>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</si>
  <si>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</si>
  <si>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</si>
  <si>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</si>
  <si>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</si>
  <si>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</si>
  <si>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</si>
  <si>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</si>
  <si>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</si>
  <si>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</si>
  <si>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</si>
  <si>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</si>
  <si>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</si>
  <si>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</si>
  <si>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</si>
  <si>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</si>
  <si>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</si>
  <si>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</si>
  <si>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</si>
  <si>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</si>
  <si>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</si>
  <si>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</si>
  <si>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</si>
  <si>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</si>
  <si>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</si>
  <si>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</si>
  <si>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</si>
  <si>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</si>
  <si>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</si>
  <si>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</si>
  <si>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</si>
  <si>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</si>
  <si>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</si>
  <si>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</si>
  <si>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</si>
  <si>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</si>
  <si>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</si>
  <si>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</si>
  <si>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</si>
  <si>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</si>
  <si>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</si>
  <si>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</si>
  <si>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</si>
  <si>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</si>
  <si>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</si>
  <si>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</si>
  <si>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</si>
  <si>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</si>
  <si>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</si>
  <si>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</si>
  <si>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</si>
  <si>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</si>
  <si>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</si>
  <si>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</si>
  <si>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</si>
  <si>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</si>
  <si>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</si>
  <si>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</si>
  <si>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</si>
  <si>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</si>
  <si>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</si>
  <si>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</si>
  <si>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</si>
  <si>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</si>
  <si>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</si>
  <si>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</si>
  <si>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</si>
  <si>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</si>
  <si>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</si>
  <si>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</si>
  <si>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</si>
  <si>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</si>
  <si>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</si>
  <si>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</si>
  <si>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</si>
  <si>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</si>
  <si>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</si>
  <si>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</si>
  <si>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</si>
  <si>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</si>
  <si>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</si>
  <si>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</si>
  <si>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</si>
  <si>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</si>
  <si>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</si>
  <si>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</si>
  <si>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</si>
  <si>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</si>
  <si>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</si>
  <si>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</si>
  <si>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</si>
  <si>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</si>
  <si>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</si>
  <si>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</si>
  <si>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</si>
  <si>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</si>
  <si>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</si>
  <si>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</si>
  <si>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</si>
  <si>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</si>
  <si>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</si>
  <si>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</si>
  <si>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</si>
  <si>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</si>
  <si>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</si>
  <si>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</si>
  <si>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</si>
  <si>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</si>
  <si>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</si>
  <si>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</si>
  <si>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</si>
  <si>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</si>
  <si>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</si>
  <si>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</si>
  <si>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</si>
  <si>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</si>
  <si>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</si>
  <si>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</si>
  <si>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</si>
  <si>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</si>
  <si>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</si>
  <si>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</si>
  <si>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</si>
  <si>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</si>
  <si>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</si>
  <si>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</si>
  <si>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</si>
  <si>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</si>
  <si>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</si>
  <si>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</si>
  <si>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</si>
  <si>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</si>
  <si>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</si>
  <si>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</si>
  <si>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</si>
  <si>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</si>
  <si>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</si>
  <si>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</si>
  <si>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</si>
  <si>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</si>
  <si>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</si>
  <si>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</si>
  <si>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</si>
  <si>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</si>
  <si>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</si>
  <si>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</si>
  <si>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</si>
  <si>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</si>
  <si>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</si>
  <si>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</si>
  <si>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</si>
  <si>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</si>
  <si>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</si>
  <si>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</si>
  <si>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</si>
  <si>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</si>
  <si>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</si>
  <si>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</si>
  <si>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</si>
  <si>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</si>
  <si>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</si>
  <si>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</si>
  <si>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</si>
  <si>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</si>
  <si>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</si>
  <si>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</si>
  <si>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</si>
  <si>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</si>
  <si>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</si>
  <si>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</si>
  <si>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</si>
  <si>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</si>
  <si>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</si>
  <si>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</si>
  <si>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</si>
  <si>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</si>
  <si>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</si>
  <si>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</si>
  <si>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</si>
  <si>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</si>
  <si>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</si>
  <si>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</si>
  <si>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</si>
  <si>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</si>
  <si>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</si>
  <si>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</si>
  <si>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</si>
  <si>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</si>
  <si>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</si>
  <si>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</si>
  <si>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</si>
  <si>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</si>
  <si>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</si>
  <si>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</si>
  <si>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</si>
  <si>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</si>
  <si>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</si>
  <si>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</si>
  <si>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</si>
  <si>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</si>
  <si>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</si>
  <si>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</si>
  <si>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</si>
  <si>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</si>
  <si>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</si>
  <si>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</si>
  <si>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</si>
  <si>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</si>
  <si>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</si>
  <si>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</si>
  <si>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</si>
  <si>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</si>
  <si>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</si>
  <si>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</si>
  <si>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</si>
  <si>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</si>
  <si>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</si>
  <si>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</si>
  <si>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</si>
  <si>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</si>
  <si>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</si>
  <si>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</si>
  <si>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</si>
  <si>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</si>
  <si>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</si>
  <si>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</si>
  <si>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</si>
  <si>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</si>
  <si>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</si>
  <si>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</si>
  <si>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</si>
  <si>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</si>
  <si>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</si>
  <si>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</si>
  <si>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</si>
  <si>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</si>
  <si>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</si>
  <si>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</si>
  <si>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</si>
  <si>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</si>
  <si>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</si>
  <si>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</si>
  <si>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</si>
  <si>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</si>
  <si>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</si>
  <si>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</si>
  <si>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</si>
  <si>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</si>
  <si>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</si>
  <si>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</si>
  <si>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</si>
  <si>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</si>
  <si>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</si>
  <si>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</si>
  <si>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</si>
  <si>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</si>
  <si>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</si>
  <si>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</si>
  <si>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</si>
  <si>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</si>
  <si>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</si>
  <si>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</si>
  <si>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</si>
  <si>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</si>
  <si>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</si>
  <si>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</si>
  <si>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</si>
  <si>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</si>
  <si>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</si>
  <si>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</si>
  <si>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</si>
  <si>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</si>
  <si>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</si>
  <si>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</si>
  <si>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</si>
  <si>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</si>
  <si>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</si>
  <si>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</si>
  <si>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</si>
  <si>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</si>
  <si>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</si>
  <si>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</si>
  <si>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</si>
  <si>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</si>
  <si>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</si>
  <si>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</si>
  <si>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</si>
  <si>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</si>
  <si>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</si>
  <si>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</si>
  <si>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</si>
  <si>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</si>
  <si>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</si>
  <si>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</si>
  <si>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</si>
  <si>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</si>
  <si>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</si>
  <si>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</si>
  <si>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</si>
  <si>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</si>
  <si>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</si>
  <si>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</si>
  <si>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</si>
  <si>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</si>
  <si>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</si>
  <si>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</si>
  <si>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</si>
  <si>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</si>
  <si>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</si>
  <si>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</si>
  <si>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</si>
  <si>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</si>
  <si>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</si>
  <si>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</si>
  <si>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</si>
  <si>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</si>
  <si>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</si>
  <si>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</si>
  <si>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</si>
  <si>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</si>
  <si>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</si>
  <si>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</si>
  <si>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</si>
  <si>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</si>
  <si>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</si>
  <si>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</si>
  <si>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</si>
  <si>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</si>
  <si>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</si>
  <si>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</si>
  <si>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</si>
  <si>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</si>
  <si>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</si>
  <si>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</si>
  <si>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</si>
  <si>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</si>
  <si>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</si>
  <si>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</si>
  <si>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</si>
  <si>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</si>
  <si>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</si>
  <si>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</si>
  <si>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</si>
  <si>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</si>
  <si>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</si>
  <si>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</si>
  <si>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</si>
  <si>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</si>
  <si>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</si>
  <si>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</si>
  <si>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</si>
  <si>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</si>
  <si>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</si>
  <si>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</si>
  <si>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</si>
  <si>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</si>
  <si>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</si>
  <si>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</si>
  <si>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</si>
  <si>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</si>
  <si>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</si>
  <si>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</si>
  <si>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</si>
  <si>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</si>
  <si>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</si>
  <si>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</si>
  <si>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</si>
  <si>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</si>
  <si>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</si>
  <si>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</si>
  <si>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</si>
  <si>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</si>
  <si>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</si>
  <si>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</si>
  <si>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</si>
  <si>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</si>
  <si>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</si>
  <si>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</si>
  <si>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</si>
  <si>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</si>
  <si>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</si>
  <si>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</si>
  <si>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</si>
  <si>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</si>
  <si>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</si>
  <si>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</si>
  <si>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</si>
  <si>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</si>
  <si>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</si>
  <si>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</si>
  <si>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</si>
  <si>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</si>
  <si>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</si>
  <si>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</si>
  <si>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</si>
  <si>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</si>
  <si>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</si>
  <si>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</si>
  <si>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</si>
  <si>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</si>
  <si>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</si>
  <si>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</si>
  <si>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</si>
  <si>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</si>
  <si>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</si>
  <si>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</si>
  <si>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</si>
  <si>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</si>
  <si>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</si>
  <si>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</si>
  <si>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</si>
  <si>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</si>
  <si>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</si>
  <si>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</si>
  <si>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</si>
  <si>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</si>
  <si>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</si>
  <si>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</si>
  <si>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</si>
  <si>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</si>
  <si>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</si>
  <si>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</si>
  <si>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</si>
  <si>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</si>
  <si>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</si>
  <si>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</si>
  <si>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</si>
  <si>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</si>
  <si>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</si>
  <si>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</si>
  <si>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</si>
  <si>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</si>
  <si>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</si>
  <si>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</si>
  <si>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</si>
  <si>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</si>
  <si>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</si>
  <si>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</si>
  <si>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</si>
  <si>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</si>
  <si>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</si>
  <si>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</si>
  <si>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</si>
  <si>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</si>
  <si>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</si>
  <si>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</si>
  <si>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</si>
  <si>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</si>
  <si>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</si>
  <si>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</si>
  <si>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</si>
  <si>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</si>
  <si>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</si>
  <si>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</si>
  <si>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</si>
  <si>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</si>
  <si>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</si>
  <si>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</si>
  <si>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</si>
  <si>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</si>
  <si>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</si>
  <si>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</si>
  <si>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</si>
  <si>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</si>
  <si>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</si>
  <si>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</si>
  <si>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</si>
  <si>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</si>
  <si>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</si>
  <si>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</si>
  <si>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</si>
  <si>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</si>
  <si>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</si>
  <si>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</si>
  <si>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</si>
  <si>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</si>
  <si>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</si>
  <si>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</si>
  <si>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</si>
  <si>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</si>
  <si>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</si>
  <si>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</si>
  <si>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</si>
  <si>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</si>
  <si>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</si>
  <si>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</si>
  <si>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</si>
  <si>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</si>
  <si>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</si>
  <si>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</si>
  <si>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</si>
  <si>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</si>
  <si>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</si>
  <si>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</si>
  <si>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</si>
  <si>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</si>
  <si>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</si>
  <si>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</si>
  <si>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</si>
  <si>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</si>
  <si>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</si>
  <si>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</si>
  <si>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</si>
  <si>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</si>
  <si>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</si>
  <si>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</si>
  <si>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</si>
  <si>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</si>
  <si>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</si>
  <si>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</si>
  <si>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</si>
  <si>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</si>
  <si>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</si>
  <si>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</si>
  <si>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</si>
  <si>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</si>
  <si>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</si>
  <si>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</si>
  <si>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</si>
  <si>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</si>
  <si>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</si>
  <si>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</si>
  <si>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</si>
  <si>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</si>
  <si>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</si>
  <si>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</si>
  <si>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</si>
  <si>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</si>
  <si>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</si>
  <si>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</si>
  <si>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</si>
  <si>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</si>
  <si>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</si>
  <si>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</si>
  <si>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</si>
  <si>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</si>
  <si>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</si>
  <si>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</si>
  <si>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</si>
  <si>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</si>
  <si>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</si>
  <si>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</si>
  <si>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</si>
  <si>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</si>
  <si>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</si>
  <si>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</si>
  <si>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</si>
  <si>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</si>
  <si>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</si>
  <si>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</si>
  <si>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</si>
  <si>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</si>
  <si>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</si>
  <si>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</si>
  <si>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</si>
  <si>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</si>
  <si>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</si>
  <si>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</si>
  <si>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</si>
  <si>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</si>
  <si>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</si>
  <si>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</si>
  <si>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</si>
  <si>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</si>
  <si>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</si>
  <si>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</si>
  <si>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</si>
  <si>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</si>
  <si>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</si>
  <si>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</si>
  <si>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</si>
  <si>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</si>
  <si>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</si>
  <si>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</si>
  <si>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</si>
  <si>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</si>
  <si>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</si>
  <si>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</si>
  <si>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</si>
  <si>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</si>
  <si>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</si>
  <si>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</si>
  <si>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</si>
  <si>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</si>
  <si>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</si>
  <si>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</si>
  <si>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</si>
  <si>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</si>
  <si>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</si>
  <si>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</si>
  <si>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</si>
  <si>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</si>
  <si>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</si>
  <si>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</si>
  <si>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</si>
  <si>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</si>
  <si>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</si>
  <si>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</si>
  <si>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</si>
  <si>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</si>
  <si>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</si>
  <si>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</si>
  <si>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</si>
  <si>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</si>
  <si>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</si>
  <si>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</si>
  <si>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</si>
  <si>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</si>
  <si>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</si>
  <si>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</si>
  <si>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</si>
  <si>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</si>
  <si>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</si>
  <si>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</si>
  <si>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</si>
  <si>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</si>
  <si>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</si>
  <si>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</si>
  <si>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</si>
  <si>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</si>
  <si>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</si>
  <si>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</si>
  <si>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</si>
  <si>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</si>
  <si>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</si>
  <si>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</si>
  <si>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</si>
  <si>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</si>
  <si>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</si>
  <si>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</si>
  <si>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</si>
  <si>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</si>
  <si>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</si>
  <si>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</si>
  <si>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</si>
  <si>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</si>
  <si>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</si>
  <si>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</si>
  <si>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</si>
  <si>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</si>
  <si>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</si>
  <si>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</si>
  <si>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</si>
  <si>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</si>
  <si>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</si>
  <si>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</si>
  <si>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</si>
  <si>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</si>
  <si>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</si>
  <si>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</si>
  <si>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</si>
  <si>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</si>
  <si>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</si>
  <si>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</si>
  <si>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</si>
  <si>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</si>
  <si>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</si>
  <si>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</si>
  <si>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</si>
  <si>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</si>
  <si>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</si>
  <si>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</si>
  <si>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</si>
  <si>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</si>
  <si>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</si>
  <si>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</si>
  <si>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</si>
  <si>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</si>
  <si>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</si>
  <si>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</si>
  <si>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</si>
  <si>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</si>
  <si>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</si>
  <si>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</si>
  <si>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</si>
  <si>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</si>
  <si>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</si>
  <si>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</si>
  <si>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</si>
  <si>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</si>
  <si>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</si>
  <si>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</si>
  <si>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</si>
  <si>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</si>
  <si>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</si>
  <si>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</si>
  <si>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</si>
  <si>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</si>
  <si>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</si>
  <si>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</si>
  <si>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</si>
  <si>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</si>
  <si>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</si>
  <si>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</si>
  <si>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</si>
  <si>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</si>
  <si>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</si>
  <si>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</si>
  <si>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</si>
  <si>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</si>
  <si>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</si>
  <si>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</si>
  <si>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</si>
  <si>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</si>
  <si>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</si>
  <si>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</si>
  <si>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</si>
  <si>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</si>
  <si>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</si>
  <si>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</si>
  <si>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</si>
  <si>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</si>
  <si>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</si>
  <si>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</si>
  <si>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</si>
  <si>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</si>
  <si>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</si>
  <si>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</si>
  <si>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</si>
  <si>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</si>
  <si>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</si>
  <si>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</si>
  <si>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</si>
  <si>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</si>
  <si>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</si>
  <si>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</si>
  <si>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</si>
  <si>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</si>
  <si>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</si>
  <si>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</si>
  <si>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</si>
  <si>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</si>
  <si>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</si>
  <si>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</si>
  <si>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</si>
  <si>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</si>
  <si>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</si>
  <si>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</si>
  <si>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</si>
  <si>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</si>
  <si>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</si>
  <si>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</si>
  <si>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</si>
  <si>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</si>
  <si>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</si>
  <si>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</si>
  <si>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</si>
  <si>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</si>
  <si>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</si>
  <si>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</si>
  <si>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</si>
  <si>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</si>
  <si>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</si>
  <si>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</si>
  <si>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</si>
  <si>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</si>
  <si>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</si>
  <si>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</si>
  <si>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</si>
  <si>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</si>
  <si>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</si>
  <si>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</si>
  <si>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</si>
  <si>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</si>
  <si>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</si>
  <si>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</si>
  <si>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</si>
  <si>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</si>
  <si>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</si>
  <si>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</si>
  <si>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</si>
  <si>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</si>
  <si>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</si>
  <si>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</si>
  <si>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</si>
  <si>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</si>
  <si>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</si>
  <si>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</si>
  <si>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</si>
  <si>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</si>
  <si>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</si>
  <si>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</si>
  <si>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</si>
  <si>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</si>
  <si>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</si>
  <si>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</si>
  <si>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</si>
  <si>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</si>
  <si>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</si>
  <si>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</si>
  <si>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</si>
  <si>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</si>
  <si>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</si>
  <si>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</si>
  <si>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</si>
  <si>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</si>
  <si>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</si>
  <si>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</si>
  <si>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</si>
  <si>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</si>
  <si>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</si>
  <si>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</si>
  <si>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</si>
  <si>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</si>
  <si>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</si>
  <si>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</si>
  <si>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</si>
  <si>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</si>
  <si>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</si>
  <si>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</si>
  <si>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</si>
  <si>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</si>
  <si>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</si>
  <si>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</si>
  <si>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</si>
  <si>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</si>
  <si>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</si>
  <si>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</si>
  <si>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</si>
  <si>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</si>
  <si>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</si>
  <si>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</si>
  <si>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</si>
  <si>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</si>
  <si>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</si>
  <si>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</si>
  <si>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</si>
  <si>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</si>
  <si>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</si>
  <si>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</si>
  <si>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</si>
  <si>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</si>
  <si>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</si>
  <si>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</si>
  <si>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</si>
  <si>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</si>
  <si>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</si>
  <si>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</si>
  <si>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</si>
  <si>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</si>
  <si>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</si>
  <si>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</si>
  <si>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</si>
  <si>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</si>
  <si>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</si>
  <si>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</si>
  <si>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</si>
  <si>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</si>
  <si>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</si>
  <si>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</si>
  <si>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</si>
  <si>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</si>
  <si>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</si>
  <si>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</si>
  <si>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</si>
  <si>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</si>
  <si>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</si>
  <si>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</si>
  <si>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</si>
  <si>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</si>
  <si>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</si>
  <si>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</si>
  <si>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</si>
  <si>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</si>
  <si>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</si>
  <si>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</si>
  <si>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</si>
  <si>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</si>
  <si>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</si>
  <si>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</si>
  <si>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</si>
  <si>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</si>
  <si>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</si>
  <si>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</si>
  <si>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</si>
  <si>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</si>
  <si>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</si>
  <si>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</si>
  <si>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</si>
  <si>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</si>
  <si>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</si>
  <si>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</si>
  <si>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</si>
  <si>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</si>
  <si>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</si>
  <si>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</si>
  <si>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</si>
  <si>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</si>
  <si>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</si>
  <si>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</si>
  <si>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</si>
  <si>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</si>
  <si>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</si>
  <si>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</si>
  <si>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</si>
  <si>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</si>
  <si>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</si>
  <si>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</si>
  <si>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</si>
  <si>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</si>
  <si>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</si>
  <si>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</si>
  <si>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</si>
  <si>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</si>
  <si>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</si>
  <si>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</si>
  <si>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</si>
  <si>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</si>
  <si>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</si>
  <si>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</si>
  <si>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</si>
  <si>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</si>
  <si>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</si>
  <si>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</si>
  <si>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</si>
  <si>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</si>
  <si>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</si>
  <si>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</si>
  <si>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</si>
  <si>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</si>
  <si>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</si>
  <si>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</si>
  <si>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</si>
  <si>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</si>
  <si>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</si>
  <si>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</si>
  <si>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</si>
  <si>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</si>
  <si>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</si>
  <si>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</si>
  <si>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</si>
  <si>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</si>
  <si>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</si>
  <si>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</si>
  <si>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</si>
  <si>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</si>
  <si>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</si>
  <si>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</si>
  <si>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</si>
  <si>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</si>
  <si>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</si>
  <si>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</si>
  <si>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</si>
  <si>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</si>
  <si>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</si>
  <si>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</si>
  <si>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</si>
  <si>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</si>
  <si>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</si>
  <si>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</si>
  <si>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</si>
  <si>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</si>
  <si>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</si>
  <si>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</si>
  <si>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</si>
  <si>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</si>
  <si>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</si>
  <si>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</si>
  <si>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</si>
  <si>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</si>
  <si>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</si>
  <si>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</si>
  <si>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</si>
  <si>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</si>
  <si>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</si>
  <si>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</si>
  <si>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</si>
  <si>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</si>
  <si>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</si>
  <si>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</si>
  <si>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</si>
  <si>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</si>
  <si>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</si>
  <si>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</si>
  <si>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</si>
  <si>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</si>
  <si>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</si>
  <si>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</si>
  <si>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</si>
  <si>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</si>
  <si>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</si>
  <si>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</si>
  <si>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</si>
  <si>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</si>
  <si>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</si>
  <si>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</si>
  <si>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</si>
  <si>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</si>
  <si>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</si>
  <si>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</si>
  <si>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</si>
  <si>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</si>
  <si>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</si>
  <si>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</si>
  <si>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</si>
  <si>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</si>
  <si>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</si>
  <si>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</si>
  <si>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</si>
  <si>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</si>
  <si>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</si>
  <si>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</si>
  <si>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</si>
  <si>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</si>
  <si>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</si>
  <si>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</si>
  <si>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</si>
  <si>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</si>
  <si>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</si>
  <si>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</si>
  <si>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</si>
  <si>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</si>
  <si>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</si>
  <si>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</si>
  <si>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</si>
  <si>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</si>
  <si>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</si>
  <si>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</si>
  <si>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</si>
  <si>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</si>
  <si>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</si>
  <si>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</si>
  <si>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</si>
  <si>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</si>
  <si>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</si>
  <si>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</si>
  <si>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</si>
  <si>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</si>
  <si>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</si>
  <si>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</si>
  <si>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</si>
  <si>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</si>
  <si>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</si>
  <si>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</si>
  <si>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</si>
  <si>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</si>
  <si>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</si>
  <si>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</si>
  <si>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</si>
  <si>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</si>
  <si>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</si>
  <si>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</si>
  <si>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</si>
  <si>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</si>
  <si>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</si>
  <si>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</si>
  <si>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</si>
  <si>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</si>
  <si>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</si>
  <si>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</si>
  <si>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</si>
  <si>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</si>
  <si>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</si>
  <si>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</si>
  <si>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</si>
  <si>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</si>
  <si>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</si>
  <si>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</si>
  <si>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</si>
  <si>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</si>
  <si>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</si>
  <si>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</si>
  <si>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</si>
  <si>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</si>
  <si>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</si>
  <si>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</si>
  <si>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</si>
  <si>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</si>
  <si>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</si>
  <si>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</si>
  <si>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</si>
  <si>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</si>
  <si>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</si>
  <si>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</si>
  <si>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</si>
  <si>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</si>
  <si>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</si>
  <si>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</si>
  <si>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</si>
  <si>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</si>
  <si>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</si>
  <si>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</si>
  <si>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</si>
  <si>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</si>
  <si>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</si>
  <si>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</si>
  <si>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</si>
  <si>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</si>
  <si>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</si>
  <si>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</si>
  <si>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</si>
  <si>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</si>
  <si>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</si>
  <si>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</si>
  <si>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</si>
  <si>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</si>
  <si>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</si>
  <si>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</si>
  <si>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</si>
  <si>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</si>
  <si>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</si>
  <si>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</si>
  <si>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</si>
  <si>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</si>
  <si>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</si>
  <si>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</si>
  <si>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</si>
  <si>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</si>
  <si>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</si>
  <si>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</si>
  <si>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</si>
  <si>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</si>
  <si>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</si>
  <si>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</si>
  <si>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</si>
  <si>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</si>
  <si>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</si>
  <si>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</si>
  <si>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</si>
  <si>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</si>
  <si>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</si>
  <si>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</si>
  <si>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</si>
  <si>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</si>
  <si>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</si>
  <si>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</si>
  <si>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</si>
  <si>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</si>
  <si>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</si>
  <si>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</si>
  <si>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</si>
  <si>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</si>
  <si>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</si>
  <si>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</si>
  <si>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</si>
  <si>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</si>
  <si>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</si>
  <si>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</si>
  <si>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</si>
  <si>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</si>
  <si>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</si>
  <si>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</si>
  <si>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</si>
  <si>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</si>
  <si>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</si>
  <si>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</si>
  <si>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</si>
  <si>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</si>
  <si>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</si>
  <si>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</si>
  <si>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</si>
  <si>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</si>
  <si>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</si>
  <si>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</si>
  <si>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</si>
  <si>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</si>
  <si>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</si>
  <si>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</si>
  <si>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</si>
  <si>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</si>
  <si>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</si>
  <si>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</si>
  <si>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</si>
  <si>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</si>
  <si>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</si>
  <si>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</si>
  <si>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</si>
  <si>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</si>
  <si>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</si>
  <si>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</si>
  <si>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</si>
  <si>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</si>
  <si>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</si>
  <si>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</si>
  <si>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</si>
  <si>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</si>
  <si>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</si>
  <si>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</si>
  <si>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</si>
  <si>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</si>
  <si>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</si>
  <si>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</si>
  <si>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</si>
  <si>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</si>
  <si>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</si>
  <si>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</si>
  <si>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</si>
  <si>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</si>
  <si>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</si>
  <si>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</si>
  <si>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</si>
  <si>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</si>
  <si>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</si>
  <si>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</si>
  <si>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</si>
  <si>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</si>
  <si>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</si>
  <si>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</si>
  <si>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</si>
  <si>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</si>
  <si>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</si>
  <si>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</si>
  <si>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</si>
  <si>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</si>
  <si>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</si>
  <si>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</si>
  <si>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</si>
  <si>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</si>
  <si>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</si>
  <si>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</si>
  <si>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</si>
  <si>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</si>
  <si>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</si>
  <si>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</si>
  <si>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</si>
  <si>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</si>
  <si>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</si>
  <si>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</si>
  <si>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</si>
  <si>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</si>
  <si>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</si>
  <si>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</si>
  <si>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</si>
  <si>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</si>
  <si>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</si>
  <si>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</si>
  <si>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</si>
  <si>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</si>
  <si>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</si>
  <si>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</si>
  <si>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</si>
  <si>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</si>
  <si>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</si>
  <si>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</si>
  <si>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</si>
  <si>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</si>
  <si>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</si>
  <si>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</si>
  <si>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</si>
  <si>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</si>
  <si>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</si>
  <si>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</si>
  <si>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</si>
  <si>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</si>
  <si>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</si>
  <si>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</si>
  <si>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</si>
  <si>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</si>
  <si>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</si>
  <si>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</si>
  <si>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</si>
  <si>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</si>
  <si>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</si>
  <si>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</si>
  <si>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</si>
  <si>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</si>
  <si>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</si>
  <si>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</si>
  <si>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</si>
  <si>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</si>
  <si>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</si>
  <si>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</si>
  <si>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</si>
  <si>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</si>
  <si>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</si>
  <si>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</si>
  <si>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</si>
  <si>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</si>
  <si>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</si>
  <si>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</si>
  <si>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</si>
  <si>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</si>
  <si>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</si>
  <si>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</si>
  <si>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</si>
  <si>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</si>
  <si>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</si>
  <si>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</si>
  <si>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</si>
  <si>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</si>
  <si>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</si>
  <si>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</si>
  <si>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</si>
  <si>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</si>
  <si>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</si>
  <si>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</si>
  <si>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</si>
  <si>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</si>
  <si>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</si>
  <si>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</si>
  <si>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</si>
  <si>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</si>
  <si>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</si>
  <si>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</si>
  <si>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</si>
  <si>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</si>
  <si>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</si>
  <si>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</si>
  <si>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</si>
  <si>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</si>
  <si>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</si>
  <si>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</si>
  <si>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</si>
  <si>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</si>
  <si>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</si>
  <si>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</si>
  <si>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</si>
  <si>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</si>
  <si>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</si>
  <si>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</si>
  <si>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</si>
  <si>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</si>
  <si>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</si>
  <si>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</si>
  <si>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</si>
  <si>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</si>
  <si>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</si>
  <si>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</si>
  <si>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</si>
  <si>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</si>
  <si>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</si>
  <si>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</si>
  <si>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</si>
  <si>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</si>
  <si>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</si>
  <si>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</si>
  <si>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</si>
  <si>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</si>
  <si>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</si>
  <si>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</si>
  <si>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</si>
  <si>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</si>
  <si>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</si>
  <si>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</si>
  <si>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</si>
  <si>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</si>
  <si>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</si>
  <si>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</si>
  <si>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</si>
  <si>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</si>
  <si>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</si>
  <si>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</si>
  <si>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</si>
  <si>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</si>
  <si>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</si>
  <si>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</si>
  <si>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</si>
  <si>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</si>
  <si>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</si>
  <si>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</si>
  <si>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</si>
  <si>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</si>
  <si>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</si>
  <si>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</si>
  <si>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</si>
  <si>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</si>
  <si>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</si>
  <si>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</si>
  <si>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</si>
  <si>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</si>
  <si>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</si>
  <si>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</si>
  <si>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</si>
  <si>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</si>
  <si>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</si>
  <si>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</si>
  <si>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</si>
  <si>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</si>
  <si>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</si>
  <si>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</si>
  <si>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</si>
  <si>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</si>
  <si>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</si>
  <si>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</si>
  <si>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</si>
  <si>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</si>
  <si>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</si>
  <si>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</si>
  <si>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</si>
  <si>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</si>
  <si>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</si>
  <si>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</si>
  <si>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</si>
  <si>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</si>
  <si>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</si>
  <si>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</si>
  <si>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</si>
  <si>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</si>
  <si>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</si>
  <si>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</si>
  <si>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</si>
  <si>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</si>
  <si>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</si>
  <si>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</si>
  <si>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</si>
  <si>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</si>
  <si>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</si>
  <si>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</si>
  <si>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</si>
  <si>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</si>
  <si>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</si>
  <si>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</si>
  <si>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</si>
  <si>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</si>
  <si>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</si>
  <si>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</si>
  <si>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</si>
  <si>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</si>
  <si>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</si>
  <si>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</si>
  <si>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</si>
  <si>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</si>
  <si>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</si>
  <si>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</si>
  <si>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</si>
  <si>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</si>
  <si>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</si>
  <si>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</si>
  <si>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</si>
  <si>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</si>
  <si>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</si>
  <si>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</si>
  <si>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</si>
  <si>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</si>
  <si>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</si>
  <si>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</si>
  <si>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</si>
  <si>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</si>
  <si>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</si>
  <si>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</si>
  <si>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</si>
  <si>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</si>
  <si>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</si>
  <si>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</si>
  <si>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</si>
  <si>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</si>
  <si>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</si>
  <si>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</si>
  <si>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</si>
  <si>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</si>
  <si>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</si>
  <si>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</si>
  <si>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</si>
  <si>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</si>
  <si>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</si>
  <si>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</si>
  <si>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</si>
  <si>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</si>
  <si>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</si>
  <si>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</si>
  <si>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</si>
  <si>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</si>
  <si>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</si>
  <si>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</si>
  <si>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</si>
  <si>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</si>
  <si>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</si>
  <si>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</si>
  <si>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</si>
  <si>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</si>
  <si>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</si>
  <si>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</si>
  <si>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</si>
  <si>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</si>
  <si>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</si>
  <si>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</si>
  <si>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</si>
  <si>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</si>
  <si>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</si>
  <si>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</si>
  <si>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</si>
  <si>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</si>
  <si>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</si>
  <si>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</si>
  <si>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</si>
  <si>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</si>
  <si>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</si>
  <si>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</si>
  <si>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</si>
  <si>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</si>
  <si>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</si>
  <si>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</si>
  <si>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</si>
  <si>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</si>
  <si>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</si>
  <si>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</si>
  <si>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</si>
  <si>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</si>
  <si>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</si>
  <si>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</si>
  <si>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</si>
  <si>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</si>
  <si>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</si>
  <si>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</si>
  <si>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</si>
  <si>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</si>
  <si>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</si>
  <si>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</si>
  <si>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</si>
  <si>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</si>
  <si>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</si>
  <si>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</si>
  <si>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</si>
  <si>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</si>
  <si>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</si>
  <si>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</si>
  <si>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</si>
  <si>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</si>
  <si>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</si>
  <si>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</si>
  <si>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</si>
  <si>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</si>
  <si>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</si>
  <si>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</si>
  <si>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</si>
  <si>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</si>
  <si>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</si>
  <si>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</si>
  <si>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</si>
  <si>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</si>
  <si>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</si>
  <si>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</si>
  <si>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</si>
  <si>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</si>
  <si>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</si>
  <si>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</si>
  <si>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</si>
  <si>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</si>
  <si>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</si>
  <si>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</si>
  <si>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</si>
  <si>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</si>
  <si>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</si>
  <si>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</si>
  <si>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</si>
  <si>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</si>
  <si>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</si>
  <si>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</si>
  <si>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</si>
  <si>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</si>
  <si>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</si>
  <si>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</si>
  <si>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</si>
  <si>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</si>
  <si>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</si>
  <si>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</si>
  <si>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</si>
  <si>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</si>
  <si>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</si>
  <si>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</si>
  <si>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</si>
  <si>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</si>
  <si>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</si>
  <si>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</si>
  <si>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</si>
  <si>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</si>
  <si>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</si>
  <si>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</si>
  <si>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</si>
  <si>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</si>
  <si>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</si>
  <si>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</si>
  <si>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</si>
  <si>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</si>
  <si>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</si>
  <si>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</si>
  <si>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</si>
  <si>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</si>
  <si>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</si>
  <si>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</si>
  <si>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</si>
  <si>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</si>
  <si>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</si>
  <si>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</si>
  <si>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</si>
  <si>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</si>
  <si>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</si>
  <si>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</si>
  <si>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</si>
  <si>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</si>
  <si>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</si>
  <si>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</si>
  <si>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</si>
  <si>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</si>
  <si>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</si>
  <si>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</si>
  <si>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</si>
  <si>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</si>
  <si>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</si>
  <si>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</si>
  <si>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</si>
  <si>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</si>
  <si>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</si>
  <si>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</si>
  <si>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</si>
  <si>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</si>
  <si>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</si>
  <si>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</si>
  <si>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</si>
  <si>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</si>
  <si>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</si>
  <si>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</si>
  <si>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</si>
  <si>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</si>
  <si>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</si>
  <si>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</si>
  <si>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</si>
  <si>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</si>
  <si>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</si>
  <si>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</si>
  <si>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</si>
  <si>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</si>
  <si>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</si>
  <si>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</si>
  <si>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</si>
  <si>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</si>
  <si>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</si>
  <si>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</si>
  <si>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</si>
  <si>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</si>
  <si>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</si>
  <si>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</si>
  <si>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</si>
  <si>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</si>
  <si>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</si>
  <si>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</si>
  <si>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</si>
  <si>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</si>
  <si>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</si>
  <si>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</si>
  <si>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</si>
  <si>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</si>
  <si>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</si>
  <si>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</si>
  <si>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</si>
  <si>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</si>
  <si>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</si>
  <si>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</si>
  <si>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</si>
  <si>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</si>
  <si>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</si>
  <si>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</si>
  <si>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</si>
  <si>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</si>
  <si>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</si>
  <si>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</si>
  <si>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</si>
  <si>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</si>
  <si>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</si>
  <si>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</si>
  <si>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</si>
  <si>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</si>
  <si>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</si>
  <si>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</si>
  <si>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</si>
  <si>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</si>
  <si>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</si>
  <si>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</si>
  <si>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</si>
  <si>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</si>
  <si>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</si>
  <si>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</si>
  <si>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</si>
  <si>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</si>
  <si>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</si>
  <si>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</si>
  <si>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</si>
  <si>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</si>
  <si>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</si>
  <si>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</si>
  <si>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</si>
  <si>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</si>
  <si>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</si>
  <si>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</si>
  <si>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</si>
  <si>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</si>
  <si>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</si>
  <si>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</si>
  <si>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</si>
  <si>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</si>
  <si>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</si>
  <si>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</si>
  <si>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</si>
  <si>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</si>
  <si>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</si>
  <si>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</si>
  <si>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</si>
  <si>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</si>
  <si>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</si>
  <si>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</si>
  <si>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</si>
  <si>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</si>
  <si>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</si>
  <si>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</si>
  <si>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</si>
  <si>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</si>
  <si>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</si>
  <si>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</si>
  <si>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</si>
  <si>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</si>
  <si>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</si>
  <si>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</si>
  <si>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</si>
  <si>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</si>
  <si>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</si>
  <si>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</si>
  <si>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</si>
  <si>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</si>
  <si>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</si>
  <si>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</si>
  <si>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</si>
  <si>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</si>
  <si>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</si>
  <si>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</si>
  <si>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</si>
  <si>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</si>
  <si>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</si>
  <si>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</si>
  <si>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</si>
  <si>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</si>
  <si>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</si>
  <si>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</si>
  <si>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</si>
  <si>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</si>
  <si>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</si>
  <si>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</si>
  <si>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</si>
  <si>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</si>
  <si>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</si>
  <si>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</si>
  <si>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</si>
  <si>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</si>
  <si>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</si>
  <si>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</si>
  <si>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</si>
  <si>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</si>
  <si>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</si>
  <si>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</si>
  <si>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</si>
  <si>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</si>
  <si>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</si>
  <si>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</si>
  <si>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</si>
  <si>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</si>
  <si>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</si>
  <si>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</si>
  <si>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</si>
  <si>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</si>
  <si>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</si>
  <si>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</si>
  <si>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</si>
  <si>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</si>
  <si>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</si>
  <si>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</si>
  <si>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</si>
  <si>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</si>
  <si>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</si>
  <si>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</si>
  <si>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</si>
  <si>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</si>
  <si>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</si>
  <si>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</si>
  <si>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</si>
  <si>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</si>
  <si>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</si>
  <si>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</si>
  <si>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</si>
  <si>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</si>
  <si>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</si>
  <si>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</si>
  <si>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</si>
  <si>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</si>
  <si>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</si>
  <si>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</si>
  <si>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</si>
  <si>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</si>
  <si>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</si>
  <si>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</si>
  <si>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</si>
  <si>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</si>
  <si>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</si>
  <si>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</si>
  <si>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</si>
  <si>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</si>
  <si>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</si>
  <si>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</si>
  <si>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</si>
  <si>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</si>
  <si>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</si>
  <si>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</si>
  <si>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</si>
  <si>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</si>
  <si>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</si>
  <si>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</si>
  <si>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</si>
  <si>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</si>
  <si>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</si>
  <si>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</si>
  <si>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</si>
  <si>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</si>
  <si>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</si>
  <si>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</si>
  <si>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</si>
  <si>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</si>
  <si>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</si>
  <si>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</si>
  <si>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</si>
  <si>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</si>
  <si>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</si>
  <si>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</si>
  <si>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</si>
  <si>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</si>
  <si>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</si>
  <si>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</si>
  <si>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</si>
  <si>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</si>
  <si>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</si>
  <si>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</si>
  <si>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</si>
  <si>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</si>
  <si>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</si>
  <si>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</si>
  <si>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</si>
  <si>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</si>
  <si>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</si>
  <si>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</si>
  <si>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</si>
  <si>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</si>
  <si>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</si>
  <si>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</si>
  <si>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</si>
  <si>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</si>
  <si>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</si>
  <si>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</si>
  <si>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</si>
  <si>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</si>
  <si>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</si>
  <si>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</si>
  <si>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</si>
  <si>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</si>
  <si>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</si>
  <si>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</si>
  <si>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</si>
  <si>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</si>
  <si>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</si>
  <si>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</si>
  <si>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</si>
  <si>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</si>
  <si>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</si>
  <si>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</si>
  <si>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</si>
  <si>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</si>
  <si>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</si>
  <si>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</si>
  <si>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</si>
  <si>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</si>
  <si>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</si>
  <si>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</si>
  <si>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</si>
  <si>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</si>
  <si>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</si>
  <si>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</si>
  <si>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</si>
  <si>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</si>
  <si>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</si>
  <si>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</si>
  <si>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</si>
  <si>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</si>
  <si>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</si>
  <si>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</si>
  <si>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</si>
  <si>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</si>
  <si>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</si>
  <si>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</si>
  <si>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</si>
  <si>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</si>
  <si>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</si>
  <si>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</si>
  <si>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</si>
  <si>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</si>
  <si>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</si>
  <si>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</si>
  <si>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</si>
  <si>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</si>
  <si>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</si>
  <si>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</si>
  <si>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</si>
  <si>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</si>
  <si>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</si>
  <si>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</si>
  <si>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</si>
  <si>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</si>
  <si>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</si>
  <si>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</si>
  <si>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</si>
  <si>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</si>
  <si>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</si>
  <si>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</si>
  <si>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</si>
  <si>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</si>
  <si>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</si>
  <si>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</si>
  <si>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</si>
  <si>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</si>
  <si>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</si>
  <si>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</si>
  <si>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</si>
  <si>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</si>
  <si>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</si>
  <si>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</si>
  <si>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</si>
  <si>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</si>
  <si>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</si>
  <si>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</si>
  <si>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</si>
  <si>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</si>
  <si>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</si>
  <si>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</si>
  <si>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</si>
  <si>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</si>
  <si>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</si>
  <si>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</si>
  <si>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</si>
  <si>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</si>
  <si>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</si>
  <si>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</si>
  <si>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</si>
  <si>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</si>
  <si>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</si>
  <si>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</si>
  <si>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</si>
  <si>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</si>
  <si>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</si>
  <si>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</si>
  <si>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</si>
  <si>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</si>
  <si>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</si>
  <si>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</si>
  <si>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</si>
  <si>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</si>
  <si>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</si>
  <si>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</si>
  <si>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</si>
  <si>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</si>
  <si>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</si>
  <si>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</si>
  <si>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</si>
  <si>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</si>
  <si>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</si>
  <si>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</si>
  <si>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</si>
  <si>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</si>
  <si>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</si>
  <si>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</si>
  <si>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</si>
  <si>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</si>
  <si>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</si>
  <si>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</si>
  <si>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</si>
  <si>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</si>
  <si>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</si>
  <si>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</si>
  <si>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</si>
  <si>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</si>
  <si>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</si>
  <si>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</si>
  <si>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</si>
  <si>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</si>
  <si>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</si>
  <si>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</si>
  <si>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</si>
  <si>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</si>
  <si>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</si>
  <si>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</si>
  <si>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</si>
  <si>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</si>
  <si>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</si>
  <si>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</si>
  <si>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</si>
  <si>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</si>
  <si>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</si>
  <si>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</si>
  <si>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</si>
  <si>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</si>
  <si>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</si>
  <si>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</si>
  <si>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</si>
  <si>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</si>
  <si>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</si>
  <si>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</si>
  <si>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</si>
  <si>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</si>
  <si>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</si>
  <si>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</si>
  <si>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</si>
  <si>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</si>
  <si>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</si>
  <si>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</si>
  <si>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</si>
  <si>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</si>
  <si>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</si>
  <si>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</si>
  <si>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</si>
  <si>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</si>
  <si>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</si>
  <si>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</si>
  <si>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</si>
  <si>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</si>
  <si>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</si>
  <si>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</si>
  <si>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</si>
  <si>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</si>
  <si>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</si>
  <si>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</si>
  <si>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</si>
  <si>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</si>
  <si>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</si>
  <si>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</si>
  <si>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</si>
  <si>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</si>
  <si>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</si>
  <si>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</si>
  <si>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</si>
  <si>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</si>
  <si>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</si>
  <si>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</si>
  <si>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</si>
  <si>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</si>
  <si>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</si>
  <si>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</si>
  <si>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</si>
  <si>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</si>
  <si>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</si>
  <si>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</si>
  <si>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</si>
  <si>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</si>
  <si>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</si>
  <si>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</si>
  <si>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</si>
  <si>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</si>
  <si>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</si>
  <si>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</si>
  <si>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</si>
  <si>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</si>
  <si>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</si>
  <si>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</si>
  <si>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</si>
  <si>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</si>
  <si>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</si>
  <si>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</si>
  <si>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</si>
  <si>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</si>
  <si>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</si>
  <si>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</si>
  <si>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</si>
  <si>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</si>
  <si>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</si>
  <si>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</si>
  <si>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</si>
  <si>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</si>
  <si>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</si>
  <si>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</si>
  <si>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</si>
  <si>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</si>
  <si>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</si>
  <si>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</si>
  <si>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</si>
  <si>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</si>
  <si>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</si>
  <si>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</si>
  <si>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</si>
  <si>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</si>
  <si>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</si>
  <si>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</si>
  <si>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</si>
  <si>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</si>
  <si>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</si>
  <si>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</si>
  <si>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</si>
  <si>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</si>
  <si>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</si>
  <si>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</si>
  <si>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</si>
  <si>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</si>
  <si>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</si>
  <si>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</si>
  <si>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</si>
  <si>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</si>
  <si>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</si>
  <si>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</si>
  <si>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</si>
  <si>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</si>
  <si>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</si>
  <si>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</si>
  <si>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</si>
  <si>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</si>
  <si>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</si>
  <si>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</si>
  <si>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</si>
  <si>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</si>
  <si>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</si>
  <si>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</si>
  <si>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</si>
  <si>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</si>
  <si>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</si>
  <si>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</si>
  <si>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</si>
  <si>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</si>
  <si>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</si>
  <si>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</si>
  <si>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</si>
  <si>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</si>
  <si>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</si>
  <si>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</si>
  <si>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</si>
  <si>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</si>
  <si>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</si>
  <si>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</si>
  <si>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</si>
  <si>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</si>
  <si>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</si>
  <si>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</si>
  <si>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</si>
  <si>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</si>
  <si>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</si>
  <si>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</si>
  <si>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</si>
  <si>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</si>
  <si>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</si>
  <si>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</si>
  <si>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</si>
  <si>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</si>
  <si>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</si>
  <si>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</si>
  <si>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</si>
  <si>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</si>
  <si>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</si>
  <si>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</si>
  <si>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</si>
  <si>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</si>
  <si>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</si>
  <si>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</si>
  <si>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</si>
  <si>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</si>
  <si>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</si>
  <si>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</si>
  <si>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</si>
  <si>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</si>
  <si>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</si>
  <si>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</si>
  <si>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</si>
  <si>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</si>
  <si>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</si>
  <si>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</si>
  <si>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</si>
  <si>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</si>
  <si>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</si>
  <si>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</si>
  <si>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</si>
  <si>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</si>
  <si>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</si>
  <si>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</si>
  <si>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</si>
  <si>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</si>
  <si>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</si>
  <si>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</si>
  <si>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</si>
  <si>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</si>
  <si>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</si>
  <si>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</si>
  <si>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</si>
  <si>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</si>
  <si>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</si>
  <si>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</si>
  <si>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</si>
  <si>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</si>
  <si>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</si>
  <si>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</si>
  <si>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</si>
  <si>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</si>
  <si>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</si>
  <si>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</si>
  <si>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</si>
  <si>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</si>
  <si>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</si>
  <si>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</si>
  <si>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</si>
  <si>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</si>
  <si>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</si>
  <si>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</si>
  <si>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</si>
  <si>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</si>
  <si>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</si>
  <si>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</si>
  <si>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</si>
  <si>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</si>
  <si>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</si>
  <si>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</si>
  <si>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</si>
  <si>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</si>
  <si>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</si>
  <si>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</si>
  <si>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</si>
  <si>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</si>
  <si>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</si>
  <si>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</si>
  <si>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</si>
  <si>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</si>
  <si>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</si>
  <si>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</si>
  <si>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</si>
  <si>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</si>
  <si>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</si>
  <si>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</si>
  <si>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</si>
  <si>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</si>
  <si>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</si>
  <si>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</si>
  <si>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</si>
  <si>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</si>
  <si>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</si>
  <si>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</si>
  <si>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</si>
  <si>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</si>
  <si>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</si>
  <si>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</si>
  <si>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</si>
  <si>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</si>
  <si>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</si>
  <si>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</si>
  <si>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</si>
  <si>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</si>
  <si>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</si>
  <si>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</si>
  <si>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</si>
  <si>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</si>
  <si>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</si>
  <si>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</si>
  <si>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</si>
  <si>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</si>
  <si>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</si>
  <si>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</si>
  <si>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</si>
  <si>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</si>
  <si>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</si>
  <si>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</si>
  <si>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</si>
  <si>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</si>
  <si>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</si>
  <si>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</si>
  <si>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</si>
  <si>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</si>
  <si>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</si>
  <si>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</si>
  <si>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</si>
  <si>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</si>
  <si>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</si>
  <si>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</si>
  <si>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</si>
  <si>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</si>
  <si>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</si>
  <si>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</si>
  <si>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</si>
  <si>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</si>
  <si>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</si>
  <si>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</si>
  <si>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</si>
  <si>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</si>
  <si>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</si>
  <si>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</si>
  <si>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</si>
  <si>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</si>
  <si>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</si>
  <si>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</si>
  <si>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</si>
  <si>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</si>
  <si>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</si>
  <si>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</si>
  <si>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</si>
  <si>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</si>
  <si>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</si>
  <si>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</si>
  <si>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</si>
  <si>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</si>
  <si>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</si>
  <si>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</si>
  <si>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</si>
  <si>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</si>
  <si>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</si>
  <si>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</si>
  <si>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</si>
  <si>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</si>
  <si>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</si>
  <si>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</si>
  <si>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</si>
  <si>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</si>
  <si>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</si>
  <si>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</si>
  <si>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</si>
  <si>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</si>
  <si>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</si>
  <si>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</si>
  <si>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</si>
  <si>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</si>
  <si>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</si>
  <si>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</si>
  <si>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</si>
  <si>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</si>
  <si>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</si>
  <si>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</si>
  <si>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</si>
  <si>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</si>
  <si>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</si>
  <si>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</si>
  <si>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</si>
  <si>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</si>
  <si>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</si>
  <si>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</si>
  <si>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</si>
  <si>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</si>
  <si>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</si>
  <si>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</si>
  <si>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</si>
  <si>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</si>
  <si>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</si>
  <si>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</si>
  <si>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</si>
  <si>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</si>
  <si>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</si>
  <si>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</si>
  <si>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</si>
  <si>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</si>
  <si>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</si>
  <si>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</si>
  <si>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</si>
  <si>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</si>
  <si>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</si>
  <si>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</si>
  <si>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</si>
  <si>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</si>
  <si>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</si>
  <si>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</si>
  <si>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</si>
  <si>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</si>
  <si>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</si>
  <si>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</si>
  <si>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</si>
  <si>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</si>
  <si>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</si>
  <si>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</si>
  <si>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</si>
  <si>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</si>
  <si>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</si>
  <si>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</si>
  <si>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</si>
  <si>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</si>
  <si>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</si>
  <si>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</si>
  <si>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</si>
  <si>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</si>
  <si>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</si>
  <si>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</si>
  <si>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</si>
  <si>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</si>
  <si>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</si>
  <si>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</si>
  <si>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</si>
  <si>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</si>
  <si>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</si>
  <si>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</si>
  <si>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</si>
  <si>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</si>
  <si>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</si>
  <si>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</si>
  <si>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</si>
  <si>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</si>
  <si>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</si>
  <si>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</si>
  <si>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</si>
  <si>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</si>
  <si>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</si>
  <si>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</si>
  <si>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</si>
  <si>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</si>
  <si>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</si>
  <si>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</si>
  <si>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</si>
  <si>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</si>
  <si>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</si>
  <si>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</si>
  <si>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</si>
  <si>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</si>
  <si>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</si>
  <si>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</si>
  <si>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</si>
  <si>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</si>
  <si>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</si>
  <si>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</si>
  <si>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</si>
  <si>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</si>
  <si>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</si>
  <si>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</si>
  <si>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</si>
  <si>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</si>
  <si>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</si>
  <si>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</si>
  <si>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</si>
  <si>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</si>
  <si>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</si>
  <si>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</si>
  <si>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</si>
  <si>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</si>
  <si>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</si>
  <si>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</si>
  <si>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</si>
  <si>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</si>
  <si>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</si>
  <si>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</si>
  <si>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</si>
  <si>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</si>
  <si>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</si>
  <si>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</si>
  <si>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</si>
  <si>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</si>
  <si>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</si>
  <si>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</si>
  <si>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</si>
  <si>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</si>
  <si>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</si>
  <si>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</si>
  <si>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</si>
  <si>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</si>
  <si>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</si>
  <si>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</si>
  <si>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</si>
  <si>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</si>
  <si>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</si>
  <si>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</si>
  <si>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</si>
  <si>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</si>
  <si>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</si>
  <si>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</si>
  <si>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</si>
  <si>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</si>
  <si>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</si>
  <si>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</si>
  <si>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</si>
  <si>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</si>
  <si>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</si>
  <si>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</si>
  <si>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</si>
  <si>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</si>
  <si>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</si>
  <si>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</si>
  <si>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</si>
  <si>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</si>
  <si>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</si>
  <si>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</si>
  <si>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</si>
  <si>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</si>
  <si>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</si>
  <si>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</si>
  <si>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</si>
  <si>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</si>
  <si>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</si>
  <si>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</si>
  <si>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</si>
  <si>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</si>
  <si>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</si>
  <si>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</si>
  <si>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</si>
  <si>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</si>
  <si>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</si>
  <si>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</si>
  <si>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</si>
  <si>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</si>
  <si>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</si>
  <si>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</si>
  <si>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</si>
  <si>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</si>
  <si>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</si>
  <si>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</si>
  <si>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</si>
  <si>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</si>
  <si>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</si>
  <si>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</si>
  <si>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</si>
  <si>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</si>
  <si>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</si>
  <si>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</si>
  <si>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</si>
  <si>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</si>
  <si>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</si>
  <si>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</si>
  <si>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</si>
  <si>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</si>
  <si>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</si>
  <si>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</si>
  <si>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</si>
  <si>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</si>
  <si>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</si>
  <si>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</si>
  <si>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</si>
  <si>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</si>
  <si>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</si>
  <si>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</si>
  <si>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</si>
  <si>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</si>
  <si>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</si>
  <si>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</si>
  <si>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</si>
  <si>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</si>
  <si>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</si>
  <si>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</si>
  <si>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</si>
  <si>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</si>
  <si>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</si>
  <si>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</si>
  <si>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</si>
  <si>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</si>
  <si>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</si>
  <si>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</si>
  <si>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</si>
  <si>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</si>
  <si>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</si>
  <si>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</si>
  <si>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</si>
  <si>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</si>
  <si>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</si>
  <si>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</si>
  <si>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</si>
  <si>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</si>
  <si>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</si>
  <si>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</si>
  <si>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</si>
  <si>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</si>
  <si>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</si>
  <si>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</si>
  <si>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</si>
  <si>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</si>
  <si>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</si>
  <si>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</si>
  <si>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</si>
  <si>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</si>
  <si>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</si>
  <si>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</si>
  <si>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</si>
  <si>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</si>
  <si>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</si>
  <si>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</si>
  <si>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</si>
  <si>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</si>
  <si>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</si>
  <si>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</si>
  <si>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</si>
  <si>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</si>
  <si>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</si>
  <si>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</si>
  <si>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</si>
  <si>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</si>
  <si>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</si>
  <si>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</si>
  <si>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</si>
  <si>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</si>
  <si>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</si>
  <si>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</si>
  <si>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</si>
  <si>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</si>
  <si>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</si>
  <si>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</si>
  <si>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</si>
  <si>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</si>
  <si>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</si>
  <si>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</si>
  <si>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</si>
  <si>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</si>
  <si>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</si>
  <si>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</si>
  <si>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</si>
  <si>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</si>
  <si>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</si>
  <si>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</si>
  <si>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</si>
  <si>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</si>
  <si>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</si>
  <si>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</si>
  <si>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</si>
  <si>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</si>
  <si>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</si>
  <si>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</si>
  <si>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</si>
  <si>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</si>
  <si>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</si>
  <si>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</si>
  <si>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</si>
  <si>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</si>
  <si>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</si>
  <si>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</si>
  <si>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</si>
  <si>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</si>
  <si>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</si>
  <si>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</si>
  <si>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</si>
  <si>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</si>
  <si>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</si>
  <si>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</si>
  <si>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</si>
  <si>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</si>
  <si>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</si>
  <si>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</si>
  <si>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</si>
  <si>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</si>
  <si>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</si>
  <si>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</si>
  <si>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</si>
  <si>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</si>
  <si>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</si>
  <si>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</si>
  <si>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</si>
  <si>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</si>
  <si>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</si>
  <si>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</si>
  <si>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</si>
  <si>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</si>
  <si>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</si>
  <si>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</si>
  <si>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</si>
  <si>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</si>
  <si>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</si>
  <si>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</si>
  <si>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</si>
  <si>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</si>
  <si>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</si>
  <si>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</si>
  <si>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</si>
  <si>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</si>
  <si>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</si>
  <si>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</si>
  <si>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</si>
  <si>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</si>
  <si>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</si>
  <si>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</si>
  <si>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</si>
  <si>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</si>
  <si>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</si>
  <si>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</si>
  <si>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</si>
  <si>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</si>
  <si>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</si>
  <si>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</si>
  <si>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</si>
  <si>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</si>
  <si>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</si>
  <si>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</si>
  <si>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</si>
  <si>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</si>
  <si>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</si>
  <si>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</si>
  <si>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</si>
  <si>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</si>
  <si>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</si>
  <si>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</si>
  <si>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</si>
  <si>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</si>
  <si>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</si>
  <si>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</si>
  <si>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</si>
  <si>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</si>
  <si>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</si>
  <si>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</si>
  <si>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</si>
  <si>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</si>
  <si>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</si>
  <si>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</si>
  <si>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</si>
  <si>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</si>
  <si>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</si>
  <si>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</si>
  <si>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</si>
  <si>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</si>
  <si>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</si>
  <si>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</si>
  <si>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</si>
  <si>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</si>
  <si>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</si>
  <si>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</si>
  <si>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</si>
  <si>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</si>
  <si>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</si>
  <si>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</si>
  <si>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</si>
  <si>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</si>
  <si>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</si>
  <si>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</si>
  <si>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</si>
  <si>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</si>
  <si>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</si>
  <si>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</si>
  <si>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</si>
  <si>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</si>
  <si>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</si>
  <si>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</si>
  <si>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</si>
  <si>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</si>
  <si>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</si>
  <si>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</si>
  <si>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</si>
  <si>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</si>
  <si>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</si>
  <si>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</si>
  <si>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</si>
  <si>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</si>
  <si>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</si>
  <si>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</si>
  <si>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</si>
  <si>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</si>
  <si>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</si>
  <si>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</si>
  <si>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</si>
  <si>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</si>
  <si>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</si>
  <si>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</si>
  <si>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</si>
  <si>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</si>
  <si>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</si>
  <si>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</si>
  <si>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</si>
  <si>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</si>
  <si>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</si>
  <si>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</si>
  <si>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</si>
  <si>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</si>
  <si>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</si>
  <si>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</si>
  <si>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</si>
  <si>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</si>
  <si>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</si>
  <si>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</si>
  <si>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</si>
  <si>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</si>
  <si>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</si>
  <si>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</si>
  <si>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</si>
  <si>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</si>
  <si>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</si>
  <si>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</si>
  <si>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</si>
  <si>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</si>
  <si>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</si>
  <si>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</si>
  <si>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</si>
  <si>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</si>
  <si>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</si>
  <si>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</si>
  <si>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</si>
  <si>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</si>
  <si>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</si>
  <si>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</si>
  <si>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</si>
  <si>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</si>
  <si>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</si>
  <si>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</si>
  <si>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</si>
  <si>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</si>
  <si>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</si>
  <si>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</si>
  <si>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</si>
  <si>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</si>
  <si>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</si>
  <si>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</si>
  <si>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</si>
  <si>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</si>
  <si>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</si>
  <si>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</si>
  <si>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</si>
  <si>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</si>
  <si>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</si>
  <si>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</si>
  <si>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</si>
  <si>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</si>
  <si>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</si>
  <si>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</si>
  <si>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</si>
  <si>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</si>
  <si>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</si>
  <si>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</si>
  <si>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</si>
  <si>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</si>
  <si>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</si>
  <si>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</si>
  <si>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</si>
  <si>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</si>
  <si>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</si>
  <si>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</si>
  <si>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</si>
  <si>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</si>
  <si>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</si>
  <si>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</si>
  <si>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</si>
  <si>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</si>
  <si>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</si>
  <si>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</si>
  <si>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</si>
  <si>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</si>
  <si>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</si>
  <si>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</si>
  <si>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</si>
  <si>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</si>
  <si>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</si>
  <si>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</si>
  <si>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</si>
  <si>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</si>
  <si>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</si>
  <si>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</si>
  <si>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</si>
  <si>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</si>
  <si>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</si>
  <si>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</si>
  <si>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</si>
  <si>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</si>
  <si>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</si>
  <si>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</si>
  <si>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</si>
  <si>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</si>
  <si>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</si>
  <si>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</si>
  <si>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</si>
  <si>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</si>
  <si>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</si>
  <si>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</si>
  <si>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</si>
  <si>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</si>
  <si>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</si>
  <si>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</si>
  <si>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</si>
  <si>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</si>
  <si>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</si>
  <si>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</si>
  <si>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</si>
  <si>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</si>
  <si>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</si>
  <si>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</si>
  <si>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</si>
  <si>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</si>
  <si>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</si>
  <si>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</si>
  <si>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</si>
  <si>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</si>
  <si>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</si>
  <si>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</si>
  <si>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</si>
  <si>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</si>
  <si>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</si>
  <si>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</si>
  <si>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</si>
  <si>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</si>
  <si>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</si>
  <si>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</si>
  <si>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</si>
  <si>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</si>
  <si>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</si>
  <si>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</si>
  <si>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</si>
  <si>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</si>
  <si>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</si>
  <si>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</si>
  <si>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</si>
  <si>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</si>
  <si>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</si>
  <si>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</si>
  <si>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</si>
  <si>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</si>
  <si>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</si>
  <si>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</si>
  <si>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</si>
  <si>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</si>
  <si>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</si>
  <si>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</si>
  <si>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</si>
  <si>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</si>
  <si>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</si>
  <si>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</si>
  <si>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</si>
  <si>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</si>
  <si>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</si>
  <si>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</si>
  <si>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</si>
  <si>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</si>
  <si>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</si>
  <si>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</si>
  <si>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</si>
  <si>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</si>
  <si>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</si>
  <si>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</si>
  <si>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</si>
  <si>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</si>
  <si>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</si>
  <si>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</si>
  <si>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</si>
  <si>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</si>
  <si>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</si>
  <si>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</si>
  <si>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</si>
  <si>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</si>
  <si>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</si>
  <si>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</si>
  <si>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</si>
  <si>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</si>
  <si>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</si>
  <si>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</si>
  <si>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</si>
  <si>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</si>
  <si>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</si>
  <si>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</si>
  <si>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</si>
  <si>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</si>
  <si>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</si>
  <si>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</si>
  <si>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</si>
  <si>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</si>
  <si>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</si>
  <si>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</si>
  <si>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</si>
  <si>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</si>
  <si>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</si>
  <si>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</si>
  <si>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</si>
  <si>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</si>
  <si>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</si>
  <si>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</si>
  <si>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</si>
  <si>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</si>
  <si>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</si>
  <si>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</si>
  <si>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</si>
  <si>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</si>
  <si>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</si>
  <si>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</si>
  <si>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</si>
  <si>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</si>
  <si>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</si>
  <si>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</si>
  <si>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</si>
  <si>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</si>
  <si>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</si>
  <si>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</si>
  <si>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</si>
  <si>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</si>
  <si>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</si>
  <si>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</si>
  <si>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</si>
  <si>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</si>
  <si>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</si>
  <si>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</si>
  <si>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</si>
  <si>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</si>
  <si>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</si>
  <si>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</si>
  <si>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</si>
  <si>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</si>
  <si>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</si>
  <si>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</si>
  <si>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</si>
  <si>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</si>
  <si>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</si>
  <si>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</si>
  <si>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</si>
  <si>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</si>
  <si>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</si>
  <si>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</si>
  <si>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</si>
  <si>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</si>
  <si>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</si>
  <si>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</si>
  <si>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</si>
  <si>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</si>
  <si>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</si>
  <si>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</si>
  <si>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</si>
  <si>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</si>
  <si>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</si>
  <si>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</si>
  <si>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</si>
  <si>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</si>
  <si>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</si>
  <si>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</si>
  <si>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</si>
  <si>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</si>
  <si>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</si>
  <si>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</si>
  <si>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</si>
  <si>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</si>
  <si>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</si>
  <si>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</si>
  <si>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</si>
  <si>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</si>
  <si>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</si>
  <si>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</si>
  <si>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</si>
  <si>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</si>
  <si>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</si>
  <si>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</si>
  <si>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</si>
  <si>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</si>
  <si>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</si>
  <si>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</si>
  <si>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</si>
  <si>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</si>
  <si>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</si>
  <si>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</si>
  <si>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</si>
  <si>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</si>
  <si>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</si>
  <si>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</si>
  <si>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</si>
  <si>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</si>
  <si>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</si>
  <si>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</si>
  <si>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</si>
  <si>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</si>
  <si>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</si>
  <si>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</si>
  <si>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</si>
  <si>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</si>
  <si>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</si>
  <si>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</si>
  <si>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</si>
  <si>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</si>
  <si>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</si>
  <si>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</si>
  <si>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</si>
  <si>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</si>
  <si>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</si>
  <si>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</si>
  <si>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</si>
  <si>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</si>
  <si>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</si>
  <si>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</si>
  <si>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</si>
  <si>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</si>
  <si>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</si>
  <si>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</si>
  <si>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</si>
  <si>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</si>
  <si>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</si>
  <si>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</si>
  <si>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</si>
  <si>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</si>
  <si>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</si>
  <si>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</si>
  <si>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</si>
  <si>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</si>
  <si>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</si>
  <si>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</si>
  <si>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</si>
  <si>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</si>
  <si>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</si>
  <si>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</si>
  <si>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</si>
  <si>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</si>
  <si>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</si>
  <si>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</si>
  <si>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</si>
  <si>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</si>
  <si>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</si>
  <si>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</si>
  <si>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</si>
  <si>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</si>
  <si>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</si>
  <si>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</si>
  <si>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</si>
  <si>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</si>
  <si>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</si>
  <si>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</si>
  <si>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</si>
  <si>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</si>
  <si>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</si>
  <si>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</si>
  <si>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</si>
  <si>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</si>
  <si>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</si>
  <si>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</si>
  <si>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</si>
  <si>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</si>
  <si>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</si>
  <si>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</si>
  <si>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</si>
  <si>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</si>
  <si>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</si>
  <si>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</si>
  <si>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</si>
  <si>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</si>
  <si>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</si>
  <si>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</si>
  <si>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</si>
  <si>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</si>
  <si>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</si>
  <si>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</si>
  <si>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</si>
  <si>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</si>
  <si>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</si>
  <si>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</si>
  <si>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</si>
  <si>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</si>
  <si>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</si>
  <si>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</si>
  <si>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</si>
  <si>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</si>
  <si>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</si>
  <si>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</si>
  <si>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</si>
  <si>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</si>
  <si>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</si>
  <si>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</si>
  <si>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</si>
  <si>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</si>
  <si>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</si>
  <si>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</si>
  <si>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</si>
  <si>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</si>
  <si>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</si>
  <si>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</si>
  <si>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</si>
  <si>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</si>
  <si>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</si>
  <si>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</si>
  <si>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</si>
  <si>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</si>
  <si>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</si>
  <si>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</si>
  <si>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</si>
  <si>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</si>
  <si>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</si>
  <si>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</si>
  <si>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</si>
  <si>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</si>
  <si>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</si>
  <si>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</si>
  <si>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</si>
  <si>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</si>
  <si>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</si>
  <si>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</si>
  <si>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</si>
  <si>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</si>
  <si>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</si>
  <si>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</si>
  <si>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</si>
  <si>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</si>
  <si>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</si>
  <si>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</si>
  <si>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</si>
  <si>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</si>
  <si>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</si>
  <si>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</si>
  <si>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</si>
  <si>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</si>
  <si>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</si>
  <si>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</si>
  <si>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</si>
  <si>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</si>
  <si>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</si>
  <si>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</si>
  <si>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</si>
  <si>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</si>
  <si>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</si>
  <si>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</si>
  <si>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</si>
  <si>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</si>
  <si>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</si>
  <si>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</si>
  <si>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</si>
  <si>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</si>
  <si>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</si>
  <si>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</si>
  <si>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</si>
  <si>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</si>
  <si>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</si>
  <si>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</si>
  <si>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</si>
  <si>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</si>
  <si>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</si>
  <si>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</si>
  <si>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</si>
  <si>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</si>
  <si>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</si>
  <si>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</si>
  <si>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</si>
  <si>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</si>
  <si>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</si>
  <si>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</si>
  <si>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</si>
  <si>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</si>
  <si>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</si>
  <si>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</si>
  <si>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</si>
  <si>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</si>
  <si>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</si>
  <si>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</si>
  <si>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</si>
  <si>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</si>
  <si>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</si>
  <si>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</si>
  <si>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</si>
  <si>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</si>
  <si>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</si>
  <si>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</si>
  <si>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</si>
  <si>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</si>
  <si>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</si>
  <si>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</si>
  <si>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</si>
  <si>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</si>
  <si>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</si>
  <si>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</si>
  <si>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</si>
  <si>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</si>
  <si>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</si>
  <si>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</si>
  <si>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</si>
  <si>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</si>
  <si>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</si>
  <si>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</si>
  <si>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</si>
  <si>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</si>
  <si>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</si>
  <si>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</si>
  <si>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</si>
  <si>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</si>
  <si>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</si>
  <si>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</si>
  <si>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</si>
  <si>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</si>
  <si>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</si>
  <si>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</si>
  <si>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</si>
  <si>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</si>
  <si>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</si>
  <si>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</si>
  <si>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</si>
  <si>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</si>
  <si>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</si>
  <si>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</si>
  <si>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</si>
  <si>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</si>
  <si>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</si>
  <si>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</si>
  <si>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</si>
  <si>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</si>
  <si>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</si>
  <si>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</si>
  <si>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</si>
  <si>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</si>
  <si>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</si>
  <si>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</si>
  <si>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</si>
  <si>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</si>
  <si>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</si>
  <si>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</si>
  <si>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</si>
  <si>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</si>
  <si>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</si>
  <si>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</si>
  <si>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</si>
  <si>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</si>
  <si>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</si>
  <si>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</si>
  <si>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</si>
  <si>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</si>
  <si>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</si>
  <si>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</si>
  <si>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</si>
  <si>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</si>
  <si>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</si>
  <si>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</si>
  <si>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</si>
  <si>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</si>
  <si>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</si>
  <si>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</si>
  <si>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</si>
  <si>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</si>
  <si>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</si>
  <si>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</si>
  <si>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</si>
  <si>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</si>
  <si>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</si>
  <si>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</si>
  <si>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</si>
  <si>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</si>
  <si>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</si>
  <si>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</si>
  <si>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</si>
  <si>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</si>
  <si>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</si>
  <si>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</si>
  <si>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</si>
  <si>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</si>
  <si>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</si>
  <si>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</si>
  <si>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</si>
  <si>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</si>
  <si>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</si>
  <si>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</si>
  <si>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</si>
  <si>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</si>
  <si>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</si>
  <si>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</si>
  <si>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</si>
  <si>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</si>
  <si>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</si>
  <si>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</si>
  <si>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</si>
  <si>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</si>
  <si>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</si>
  <si>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</si>
  <si>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</si>
  <si>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</si>
  <si>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</si>
  <si>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</si>
  <si>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</si>
  <si>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</si>
  <si>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</si>
  <si>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</si>
  <si>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</si>
  <si>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</si>
  <si>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</si>
  <si>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</si>
  <si>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</si>
  <si>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</si>
  <si>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</si>
  <si>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</si>
  <si>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</si>
  <si>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</si>
  <si>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</si>
  <si>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</si>
  <si>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</si>
  <si>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</si>
  <si>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</si>
  <si>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</si>
  <si>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</si>
  <si>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</si>
  <si>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</si>
  <si>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</si>
  <si>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</si>
  <si>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</si>
  <si>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</si>
  <si>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</si>
  <si>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</si>
  <si>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</si>
  <si>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</si>
  <si>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</si>
  <si>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</si>
  <si>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</si>
  <si>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</si>
  <si>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</si>
  <si>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</si>
  <si>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</si>
  <si>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</si>
  <si>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</si>
  <si>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</si>
  <si>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</si>
  <si>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</si>
  <si>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</si>
  <si>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</si>
  <si>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</si>
  <si>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</si>
  <si>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</si>
  <si>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</si>
  <si>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</si>
  <si>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</si>
  <si>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</si>
  <si>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</si>
  <si>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</si>
  <si>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</si>
  <si>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</si>
  <si>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</si>
  <si>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</si>
  <si>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</si>
  <si>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</si>
  <si>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</si>
  <si>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</si>
  <si>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</si>
  <si>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</si>
  <si>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</si>
  <si>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</si>
  <si>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</si>
  <si>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</si>
  <si>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</si>
  <si>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</si>
  <si>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</si>
  <si>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</si>
  <si>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</si>
  <si>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</si>
  <si>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</si>
  <si>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</si>
  <si>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</si>
  <si>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</si>
  <si>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</si>
  <si>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</si>
  <si>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</si>
  <si>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</si>
  <si>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</si>
  <si>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</si>
  <si>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</si>
  <si>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</si>
  <si>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</si>
  <si>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</si>
  <si>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</si>
  <si>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</si>
  <si>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</si>
  <si>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</si>
  <si>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</si>
  <si>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</si>
  <si>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</si>
  <si>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</si>
  <si>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</si>
  <si>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</si>
  <si>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</si>
  <si>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</si>
  <si>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</si>
  <si>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</si>
  <si>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</si>
  <si>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</si>
  <si>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</si>
  <si>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</si>
  <si>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</si>
  <si>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</si>
  <si>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</si>
  <si>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</si>
  <si>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</si>
  <si>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</si>
  <si>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</si>
  <si>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</si>
  <si>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</si>
  <si>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</si>
  <si>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</si>
  <si>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</si>
  <si>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</si>
  <si>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</si>
  <si>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</si>
  <si>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</si>
  <si>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</si>
  <si>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</si>
  <si>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</si>
  <si>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</si>
  <si>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</si>
  <si>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</si>
  <si>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</si>
  <si>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</si>
  <si>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</si>
  <si>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</si>
  <si>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</si>
  <si>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</si>
  <si>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</si>
  <si>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</si>
  <si>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</si>
  <si>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</si>
  <si>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</si>
  <si>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</si>
  <si>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</si>
  <si>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</si>
  <si>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</si>
  <si>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</si>
  <si>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</si>
  <si>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</si>
  <si>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</si>
  <si>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</si>
  <si>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</si>
  <si>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</si>
  <si>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</si>
  <si>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</si>
  <si>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</si>
  <si>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</si>
  <si>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</si>
  <si>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</si>
  <si>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</si>
  <si>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</si>
  <si>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</si>
  <si>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</si>
  <si>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</si>
  <si>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</si>
  <si>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</si>
  <si>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</si>
  <si>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</si>
  <si>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</si>
  <si>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</si>
  <si>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</si>
  <si>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</si>
  <si>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</si>
  <si>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</si>
  <si>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</si>
  <si>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</si>
  <si>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</si>
  <si>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</si>
  <si>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</si>
  <si>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</si>
  <si>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</si>
  <si>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</si>
  <si>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</si>
  <si>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</si>
  <si>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</si>
  <si>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</si>
  <si>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</si>
  <si>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</si>
  <si>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</si>
  <si>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</si>
  <si>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</si>
  <si>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</si>
  <si>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</si>
  <si>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</si>
  <si>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</si>
  <si>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</si>
  <si>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</si>
  <si>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</si>
  <si>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</si>
  <si>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</si>
  <si>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</si>
  <si>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</si>
  <si>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</si>
  <si>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</si>
  <si>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</si>
  <si>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</si>
  <si>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</si>
  <si>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</si>
  <si>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</si>
  <si>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</si>
  <si>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</si>
  <si>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</si>
  <si>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</si>
  <si>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</si>
  <si>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</si>
  <si>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</si>
  <si>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</si>
  <si>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</si>
  <si>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</si>
  <si>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</si>
  <si>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</si>
  <si>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</si>
  <si>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</si>
  <si>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</si>
  <si>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</si>
  <si>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</si>
  <si>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</si>
  <si>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</si>
  <si>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</si>
  <si>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</si>
  <si>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</si>
  <si>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</si>
  <si>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</si>
  <si>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</si>
  <si>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</si>
  <si>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</si>
  <si>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</si>
  <si>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</si>
  <si>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</si>
  <si>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</si>
  <si>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</si>
  <si>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</si>
  <si>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</si>
  <si>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</si>
  <si>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</si>
  <si>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</si>
  <si>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</si>
  <si>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</si>
  <si>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</si>
  <si>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</si>
  <si>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</si>
  <si>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</si>
  <si>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</si>
  <si>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</si>
  <si>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</si>
  <si>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</si>
  <si>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</si>
  <si>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</si>
  <si>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</si>
  <si>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</si>
  <si>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</si>
  <si>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</si>
  <si>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</si>
  <si>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</si>
  <si>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</si>
  <si>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</si>
  <si>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</si>
  <si>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</si>
  <si>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</si>
  <si>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</si>
  <si>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</si>
  <si>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</si>
  <si>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</si>
  <si>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</si>
  <si>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</si>
  <si>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</si>
  <si>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</si>
  <si>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</si>
  <si>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</si>
  <si>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</si>
  <si>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</si>
  <si>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</si>
  <si>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</si>
  <si>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</si>
  <si>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</si>
  <si>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</si>
  <si>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</si>
  <si>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</si>
  <si>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</si>
  <si>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</si>
  <si>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</si>
  <si>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</si>
  <si>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</si>
  <si>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</si>
  <si>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</si>
  <si>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</si>
  <si>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</si>
  <si>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</si>
  <si>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</si>
  <si>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</si>
  <si>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</si>
  <si>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</si>
  <si>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</si>
  <si>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</si>
  <si>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</si>
  <si>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</si>
  <si>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</si>
  <si>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</si>
  <si>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</si>
  <si>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</si>
  <si>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</si>
  <si>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</si>
  <si>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</si>
  <si>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</si>
  <si>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</si>
  <si>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</si>
  <si>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</si>
  <si>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</si>
  <si>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</si>
  <si>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</si>
  <si>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</si>
  <si>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</si>
  <si>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</si>
  <si>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</si>
  <si>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</si>
  <si>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</si>
  <si>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</si>
  <si>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</si>
  <si>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</si>
  <si>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</si>
  <si>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</si>
  <si>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</si>
  <si>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</si>
  <si>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</si>
  <si>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</si>
  <si>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</si>
  <si>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</si>
  <si>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</si>
  <si>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</si>
  <si>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</si>
  <si>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</si>
  <si>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</si>
  <si>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</si>
  <si>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</si>
  <si>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</si>
  <si>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</si>
  <si>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</si>
  <si>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</si>
  <si>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</si>
  <si>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</si>
  <si>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</si>
  <si>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</si>
  <si>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</si>
  <si>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</si>
  <si>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</si>
  <si>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</si>
  <si>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</si>
  <si>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</si>
  <si>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</si>
  <si>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</si>
  <si>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</si>
  <si>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</si>
  <si>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</si>
  <si>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</si>
  <si>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</si>
  <si>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</si>
  <si>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</si>
  <si>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</si>
  <si>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</si>
  <si>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</si>
  <si>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</si>
  <si>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</si>
  <si>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</si>
  <si>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</si>
  <si>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</si>
  <si>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</si>
  <si>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</si>
  <si>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</si>
  <si>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</si>
  <si>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</si>
  <si>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</si>
  <si>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</si>
  <si>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</si>
  <si>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</si>
  <si>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</si>
  <si>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</si>
  <si>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</si>
  <si>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</si>
  <si>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</si>
  <si>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</si>
  <si>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</si>
  <si>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</si>
  <si>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</si>
  <si>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</si>
  <si>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</si>
  <si>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</si>
  <si>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</si>
  <si>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</si>
  <si>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</si>
  <si>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</si>
  <si>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</si>
  <si>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</si>
  <si>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</si>
  <si>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</si>
  <si>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</si>
  <si>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</si>
  <si>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</si>
  <si>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</si>
  <si>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</si>
  <si>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</si>
  <si>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</si>
  <si>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</si>
  <si>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</si>
  <si>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</si>
  <si>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</si>
  <si>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</si>
  <si>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</si>
  <si>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</si>
  <si>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</si>
  <si>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</si>
  <si>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</si>
  <si>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</si>
  <si>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</si>
  <si>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</si>
  <si>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</si>
  <si>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</si>
  <si>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</si>
  <si>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</si>
  <si>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</si>
  <si>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</si>
  <si>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</si>
  <si>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</si>
  <si>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</si>
  <si>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</si>
  <si>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</si>
  <si>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</si>
  <si>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</si>
  <si>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</si>
  <si>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</si>
  <si>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</si>
  <si>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</si>
  <si>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</si>
  <si>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</si>
  <si>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</si>
  <si>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</si>
  <si>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</si>
  <si>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</si>
  <si>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</si>
  <si>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</si>
  <si>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</si>
  <si>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</si>
  <si>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</si>
  <si>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</si>
  <si>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</si>
  <si>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</si>
  <si>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</si>
  <si>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</si>
  <si>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</si>
  <si>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</si>
  <si>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</si>
  <si>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</si>
  <si>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</si>
  <si>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</si>
  <si>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</si>
  <si>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</si>
  <si>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</si>
  <si>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</si>
  <si>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</si>
  <si>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</si>
  <si>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</si>
  <si>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</si>
  <si>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</si>
  <si>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</si>
  <si>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</si>
  <si>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</si>
  <si>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</si>
  <si>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</si>
  <si>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</si>
  <si>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</si>
  <si>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</si>
  <si>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</si>
  <si>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</si>
  <si>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</si>
  <si>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</si>
  <si>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</si>
  <si>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</si>
  <si>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</si>
  <si>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</si>
  <si>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</si>
  <si>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</si>
  <si>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</si>
  <si>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</si>
  <si>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</si>
  <si>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</si>
  <si>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</si>
  <si>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</si>
  <si>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</si>
  <si>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</si>
  <si>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</si>
  <si>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</si>
  <si>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</si>
  <si>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</si>
  <si>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</si>
  <si>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</si>
  <si>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</si>
  <si>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</si>
  <si>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</si>
  <si>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</si>
  <si>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</si>
  <si>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</si>
  <si>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</si>
  <si>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</si>
  <si>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</si>
  <si>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</si>
  <si>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</si>
  <si>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</si>
  <si>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</si>
  <si>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</si>
  <si>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</si>
  <si>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</si>
  <si>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</si>
  <si>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</si>
  <si>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</si>
  <si>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</si>
  <si>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</si>
  <si>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</si>
  <si>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</si>
  <si>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</si>
  <si>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</si>
  <si>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</si>
  <si>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</si>
  <si>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</si>
  <si>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</si>
  <si>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</si>
  <si>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</si>
  <si>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</si>
  <si>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</si>
  <si>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</si>
  <si>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</si>
  <si>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</si>
  <si>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</si>
  <si>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</si>
  <si>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</si>
  <si>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</si>
  <si>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</si>
  <si>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</si>
  <si>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</si>
  <si>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</si>
  <si>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</si>
  <si>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</si>
  <si>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</si>
  <si>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</si>
  <si>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</si>
  <si>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</si>
  <si>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</si>
  <si>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</si>
  <si>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</si>
  <si>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</si>
  <si>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</si>
  <si>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</si>
  <si>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</si>
  <si>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</si>
  <si>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</si>
  <si>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</si>
  <si>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</si>
  <si>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</si>
  <si>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</si>
  <si>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</si>
  <si>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</si>
  <si>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</si>
  <si>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</si>
  <si>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</si>
  <si>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</si>
  <si>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</si>
  <si>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</si>
  <si>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</si>
  <si>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</si>
  <si>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</si>
  <si>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</si>
  <si>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</si>
  <si>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</si>
  <si>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</si>
  <si>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</si>
  <si>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</si>
  <si>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</si>
  <si>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</si>
  <si>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</si>
  <si>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</si>
  <si>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</si>
  <si>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</si>
  <si>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</si>
  <si>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</si>
  <si>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</si>
  <si>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</si>
  <si>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</si>
  <si>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</si>
  <si>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</si>
  <si>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</si>
  <si>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</si>
  <si>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</si>
  <si>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</si>
  <si>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</si>
  <si>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</si>
  <si>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</si>
  <si>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</si>
  <si>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</si>
  <si>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</si>
  <si>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</si>
  <si>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</si>
  <si>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</si>
  <si>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</si>
  <si>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</si>
  <si>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</si>
  <si>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</si>
  <si>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</si>
  <si>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</si>
  <si>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</si>
  <si>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</si>
  <si>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</si>
  <si>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</si>
  <si>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</si>
  <si>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</si>
  <si>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</si>
  <si>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</si>
  <si>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</si>
  <si>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</si>
  <si>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</si>
  <si>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</si>
  <si>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</si>
  <si>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</si>
  <si>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</si>
  <si>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</si>
  <si>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</si>
  <si>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</si>
  <si>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</si>
  <si>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</si>
  <si>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</si>
  <si>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</si>
  <si>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</si>
  <si>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</si>
  <si>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</si>
  <si>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</si>
  <si>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</si>
  <si>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</si>
  <si>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</si>
  <si>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</si>
  <si>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</si>
  <si>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</si>
  <si>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</si>
  <si>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</si>
  <si>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</si>
  <si>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</si>
  <si>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</si>
  <si>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</si>
  <si>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</si>
  <si>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</si>
  <si>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</si>
  <si>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</si>
  <si>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</si>
  <si>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</si>
  <si>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</si>
  <si>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</si>
  <si>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</si>
  <si>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</si>
  <si>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</si>
  <si>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</si>
  <si>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</si>
  <si>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</si>
  <si>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</si>
  <si>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</si>
  <si>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</si>
  <si>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</si>
  <si>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</si>
  <si>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</si>
  <si>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</si>
  <si>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</si>
  <si>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</si>
  <si>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</si>
  <si>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</si>
  <si>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</si>
  <si>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</si>
  <si>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</si>
  <si>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</si>
  <si>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</si>
  <si>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</si>
  <si>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</si>
  <si>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</si>
  <si>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</si>
  <si>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</si>
  <si>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</si>
  <si>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</si>
  <si>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</si>
  <si>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</si>
  <si>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</si>
  <si>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</si>
  <si>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</si>
  <si>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</si>
  <si>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</si>
  <si>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</si>
  <si>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</si>
  <si>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</si>
  <si>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</si>
  <si>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</si>
  <si>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</si>
  <si>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</si>
  <si>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</si>
  <si>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</si>
  <si>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</si>
  <si>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</si>
  <si>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</si>
  <si>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</si>
  <si>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</si>
  <si>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</si>
  <si>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</si>
  <si>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</si>
  <si>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</si>
  <si>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</si>
  <si>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</si>
  <si>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</si>
  <si>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</si>
  <si>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</si>
  <si>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</si>
  <si>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</si>
  <si>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</si>
  <si>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</si>
  <si>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</si>
  <si>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</si>
  <si>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</si>
  <si>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</si>
  <si>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</si>
  <si>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</si>
  <si>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</si>
  <si>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</si>
  <si>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</si>
  <si>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</si>
  <si>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</si>
  <si>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</si>
  <si>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</si>
  <si>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</si>
  <si>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</si>
  <si>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</si>
  <si>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</si>
  <si>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</si>
  <si>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</si>
  <si>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</si>
  <si>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</si>
  <si>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</si>
  <si>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</si>
  <si>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</si>
  <si>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</si>
  <si>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</si>
  <si>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</si>
  <si>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</si>
  <si>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</si>
  <si>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</si>
  <si>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</si>
  <si>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</si>
  <si>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</si>
  <si>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</si>
  <si>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</si>
  <si>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</si>
  <si>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</si>
  <si>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</si>
  <si>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</si>
  <si>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</si>
  <si>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</si>
  <si>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</si>
  <si>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</si>
  <si>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</si>
  <si>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</si>
  <si>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</si>
  <si>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</si>
  <si>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</si>
  <si>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</si>
  <si>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</si>
  <si>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</si>
  <si>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</si>
  <si>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</si>
  <si>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</si>
  <si>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</si>
  <si>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</si>
  <si>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</si>
  <si>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</si>
  <si>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</si>
  <si>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</si>
  <si>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</si>
  <si>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</si>
  <si>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</si>
  <si>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</si>
  <si>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</si>
  <si>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</si>
  <si>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</si>
  <si>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</si>
  <si>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</si>
  <si>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</si>
  <si>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</si>
  <si>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</si>
  <si>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</si>
  <si>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</si>
  <si>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</si>
  <si>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</si>
  <si>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</si>
  <si>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</si>
  <si>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</si>
  <si>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</si>
  <si>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</si>
  <si>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</si>
  <si>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</si>
  <si>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</si>
  <si>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</si>
  <si>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</si>
  <si>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</si>
  <si>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</si>
  <si>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</si>
  <si>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</si>
  <si>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</si>
  <si>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</si>
  <si>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</si>
  <si>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</si>
  <si>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</si>
  <si>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</si>
  <si>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</si>
  <si>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</si>
  <si>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</si>
  <si>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</si>
  <si>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</si>
  <si>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</si>
  <si>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</si>
  <si>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</si>
  <si>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</si>
  <si>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</si>
  <si>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</si>
  <si>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</si>
  <si>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</si>
  <si>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</si>
  <si>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</si>
  <si>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</si>
  <si>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</si>
  <si>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</si>
  <si>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</si>
  <si>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</si>
  <si>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</si>
  <si>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</si>
  <si>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</si>
  <si>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</si>
  <si>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</si>
  <si>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</si>
  <si>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</si>
  <si>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</si>
  <si>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</si>
  <si>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</si>
  <si>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</si>
  <si>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</si>
  <si>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</si>
  <si>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</si>
  <si>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</si>
  <si>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</si>
  <si>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</si>
  <si>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</si>
  <si>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</si>
  <si>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</si>
  <si>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</si>
  <si>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</si>
  <si>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</si>
  <si>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</si>
  <si>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</si>
  <si>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</si>
  <si>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</si>
  <si>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</si>
  <si>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</si>
  <si>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</si>
  <si>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</si>
  <si>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</si>
  <si>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</si>
  <si>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</si>
  <si>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</si>
  <si>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</si>
  <si>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</si>
  <si>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</si>
  <si>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</si>
  <si>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</si>
  <si>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</si>
  <si>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</si>
  <si>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</si>
  <si>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</si>
  <si>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</si>
  <si>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</si>
  <si>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</si>
  <si>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</si>
  <si>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</si>
  <si>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</si>
  <si>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</si>
  <si>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</si>
  <si>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</si>
  <si>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</si>
  <si>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</si>
  <si>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</si>
  <si>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</si>
  <si>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</si>
  <si>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</si>
  <si>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</si>
  <si>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</si>
  <si>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</si>
  <si>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</si>
  <si>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</si>
  <si>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</si>
  <si>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</si>
  <si>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</si>
  <si>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</si>
  <si>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</si>
  <si>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</si>
  <si>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</si>
  <si>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</si>
  <si>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</si>
  <si>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</si>
  <si>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</si>
  <si>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</si>
  <si>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</si>
  <si>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</si>
  <si>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</si>
  <si>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</si>
  <si>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</si>
  <si>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</si>
  <si>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</si>
  <si>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</si>
  <si>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</si>
  <si>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</si>
  <si>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</si>
  <si>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</si>
  <si>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</si>
  <si>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</si>
  <si>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</si>
  <si>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</si>
  <si>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</si>
  <si>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</si>
  <si>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</si>
  <si>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</si>
  <si>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</si>
  <si>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</si>
  <si>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</si>
  <si>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</si>
  <si>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</si>
  <si>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</si>
  <si>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</si>
  <si>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</si>
  <si>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</si>
  <si>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</si>
  <si>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</si>
  <si>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</si>
  <si>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</si>
  <si>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</si>
  <si>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</si>
  <si>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</si>
  <si>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</si>
  <si>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</si>
  <si>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</si>
  <si>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</si>
  <si>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</si>
  <si>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</si>
  <si>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</si>
  <si>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</si>
  <si>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</si>
  <si>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</si>
  <si>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</si>
  <si>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</si>
  <si>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</si>
  <si>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</si>
  <si>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</si>
  <si>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</si>
  <si>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</si>
  <si>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</si>
  <si>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</si>
  <si>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</si>
  <si>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</si>
  <si>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</si>
  <si>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</si>
  <si>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</si>
  <si>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</si>
  <si>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</si>
  <si>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</si>
  <si>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</si>
  <si>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</si>
  <si>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</si>
  <si>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</si>
  <si>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</si>
  <si>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</si>
  <si>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</si>
  <si>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</si>
  <si>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</si>
  <si>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</si>
  <si>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</si>
  <si>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</si>
  <si>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</si>
  <si>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</si>
  <si>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</si>
  <si>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</si>
  <si>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</si>
  <si>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</si>
  <si>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</si>
  <si>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</si>
  <si>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</si>
  <si>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</si>
  <si>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</si>
  <si>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</si>
  <si>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</si>
  <si>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</si>
  <si>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</si>
  <si>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</si>
  <si>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</si>
  <si>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</si>
  <si>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</si>
  <si>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</si>
  <si>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</si>
  <si>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</si>
  <si>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</si>
  <si>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</si>
  <si>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</si>
  <si>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</si>
  <si>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</si>
  <si>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</si>
  <si>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</si>
  <si>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</si>
  <si>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</si>
  <si>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</si>
  <si>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</si>
  <si>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</si>
  <si>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</si>
  <si>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</si>
  <si>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</si>
  <si>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</si>
  <si>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</si>
  <si>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</si>
  <si>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</si>
  <si>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</si>
  <si>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</si>
  <si>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</si>
  <si>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</si>
  <si>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</si>
  <si>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</si>
  <si>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</si>
  <si>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</si>
  <si>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</si>
  <si>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</si>
  <si>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</si>
  <si>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</si>
  <si>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</si>
  <si>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</si>
  <si>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</si>
  <si>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</si>
  <si>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</si>
  <si>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</si>
  <si>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</si>
  <si>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</si>
  <si>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</si>
  <si>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</si>
  <si>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</si>
  <si>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</si>
  <si>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</si>
  <si>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</si>
  <si>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</si>
  <si>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</si>
  <si>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</si>
  <si>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</si>
  <si>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</si>
  <si>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</si>
  <si>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</si>
  <si>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</si>
  <si>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</si>
  <si>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</si>
  <si>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</si>
  <si>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</si>
  <si>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</si>
  <si>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</si>
  <si>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</si>
  <si>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</si>
  <si>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</si>
  <si>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</si>
  <si>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</si>
  <si>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</si>
  <si>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</si>
  <si>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</si>
  <si>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</si>
  <si>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</si>
  <si>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</si>
  <si>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</si>
  <si>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</si>
  <si>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</si>
  <si>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</si>
  <si>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</si>
  <si>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</si>
  <si>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</si>
  <si>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</si>
  <si>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</si>
  <si>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</si>
  <si>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</si>
  <si>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</si>
  <si>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</si>
  <si>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</si>
  <si>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</si>
  <si>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</si>
  <si>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</si>
  <si>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</si>
  <si>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</si>
  <si>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</si>
  <si>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</si>
  <si>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</si>
  <si>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</si>
  <si>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</si>
  <si>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</si>
  <si>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</si>
  <si>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</si>
  <si>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</si>
  <si>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</si>
  <si>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</si>
  <si>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</si>
  <si>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</si>
  <si>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</si>
  <si>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</si>
  <si>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</si>
  <si>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</si>
  <si>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</si>
  <si>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</si>
  <si>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</si>
  <si>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</si>
  <si>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</si>
  <si>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</si>
  <si>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</si>
  <si>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</si>
  <si>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</si>
  <si>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</si>
  <si>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</si>
  <si>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</si>
  <si>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</si>
  <si>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</si>
  <si>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</si>
  <si>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</si>
  <si>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</si>
  <si>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</si>
  <si>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</si>
  <si>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</si>
  <si>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</si>
  <si>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</si>
  <si>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</si>
  <si>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</si>
  <si>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</si>
  <si>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</si>
  <si>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</si>
  <si>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</si>
  <si>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</si>
  <si>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</si>
  <si>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</si>
  <si>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</si>
  <si>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</si>
  <si>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</si>
  <si>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</si>
  <si>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</si>
  <si>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</si>
  <si>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</si>
  <si>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</si>
  <si>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</si>
  <si>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</si>
  <si>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</si>
  <si>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</si>
  <si>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</si>
  <si>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</si>
  <si>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</si>
  <si>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</si>
  <si>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</si>
  <si>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</si>
  <si>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</si>
  <si>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</si>
  <si>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</si>
  <si>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</si>
  <si>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</si>
  <si>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</si>
  <si>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</si>
  <si>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</si>
  <si>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</si>
  <si>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</si>
  <si>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</si>
  <si>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</si>
  <si>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</si>
  <si>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</si>
  <si>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</si>
  <si>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</si>
  <si>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</si>
  <si>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</si>
  <si>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</si>
  <si>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</si>
  <si>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</si>
  <si>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</si>
  <si>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</si>
  <si>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</si>
  <si>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</si>
  <si>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</si>
  <si>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</si>
  <si>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</si>
  <si>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</si>
  <si>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</si>
  <si>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</si>
  <si>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</si>
  <si>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</si>
  <si>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</si>
  <si>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</si>
  <si>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</si>
  <si>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</si>
  <si>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</si>
  <si>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</si>
  <si>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</si>
  <si>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</si>
  <si>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</si>
  <si>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</si>
  <si>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</si>
  <si>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</si>
  <si>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</si>
  <si>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</si>
  <si>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</si>
  <si>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</si>
  <si>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</si>
  <si>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</si>
  <si>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</si>
  <si>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</si>
  <si>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</si>
  <si>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</si>
  <si>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</si>
  <si>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</si>
  <si>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</si>
  <si>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</si>
  <si>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</si>
  <si>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</si>
  <si>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</si>
  <si>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</si>
  <si>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</si>
  <si>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</si>
  <si>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</si>
  <si>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</si>
  <si>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</si>
  <si>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</si>
  <si>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</si>
  <si>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</si>
  <si>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</si>
  <si>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</si>
  <si>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</si>
  <si>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</si>
  <si>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</si>
  <si>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</si>
  <si>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</si>
  <si>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</si>
  <si>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</si>
  <si>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</si>
  <si>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</si>
  <si>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</si>
  <si>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</si>
  <si>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</si>
  <si>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</si>
  <si>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</si>
  <si>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</si>
  <si>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</si>
  <si>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</si>
  <si>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</si>
  <si>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</si>
  <si>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</si>
  <si>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</si>
  <si>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</si>
  <si>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</si>
  <si>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</si>
  <si>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</si>
  <si>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</si>
  <si>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</si>
  <si>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</si>
  <si>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</si>
  <si>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</si>
  <si>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</si>
  <si>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</si>
  <si>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</si>
  <si>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</si>
  <si>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</si>
  <si>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</si>
  <si>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</si>
  <si>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</si>
  <si>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</si>
  <si>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</si>
  <si>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</si>
  <si>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</si>
  <si>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</si>
  <si>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</si>
  <si>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</si>
  <si>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</si>
  <si>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</si>
  <si>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</si>
  <si>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</si>
  <si>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</si>
  <si>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</si>
  <si>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</si>
  <si>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</si>
  <si>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</si>
  <si>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</si>
  <si>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</si>
  <si>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</si>
  <si>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</si>
  <si>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</si>
  <si>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</si>
  <si>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</si>
  <si>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</si>
  <si>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</si>
  <si>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</si>
  <si>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</si>
  <si>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</si>
  <si>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</si>
  <si>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</si>
  <si>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</si>
  <si>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</si>
  <si>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</si>
  <si>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</si>
  <si>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</si>
  <si>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</si>
  <si>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</si>
  <si>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</si>
  <si>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</si>
  <si>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</si>
  <si>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</si>
  <si>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</si>
  <si>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</si>
  <si>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</si>
  <si>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</si>
  <si>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</si>
  <si>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</si>
  <si>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</si>
  <si>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</si>
  <si>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</si>
  <si>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</si>
  <si>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</si>
  <si>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</si>
  <si>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</si>
  <si>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</si>
  <si>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</si>
  <si>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</si>
  <si>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</si>
  <si>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</si>
  <si>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</si>
  <si>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</si>
  <si>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</si>
  <si>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</si>
  <si>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</si>
  <si>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</si>
  <si>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</si>
  <si>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</si>
  <si>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</si>
  <si>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</si>
  <si>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</si>
  <si>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</si>
  <si>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</si>
  <si>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</si>
  <si>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</si>
  <si>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</si>
  <si>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</si>
  <si>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</si>
  <si>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</si>
  <si>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</si>
  <si>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</si>
  <si>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</si>
  <si>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</si>
  <si>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</si>
  <si>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</si>
  <si>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</si>
  <si>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</si>
  <si>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</si>
  <si>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</si>
  <si>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</si>
  <si>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</si>
  <si>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</si>
  <si>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</si>
  <si>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</si>
  <si>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</si>
  <si>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</si>
  <si>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</si>
  <si>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</si>
  <si>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</si>
  <si>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</si>
  <si>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</si>
  <si>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</si>
  <si>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</si>
  <si>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</si>
  <si>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</si>
  <si>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</si>
  <si>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</si>
  <si>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</si>
  <si>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</si>
  <si>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</si>
  <si>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</si>
  <si>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</si>
  <si>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</si>
  <si>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</si>
  <si>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</si>
  <si>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</si>
  <si>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</si>
  <si>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</si>
  <si>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</si>
  <si>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</si>
  <si>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</si>
  <si>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</si>
  <si>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</si>
  <si>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</si>
  <si>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</si>
  <si>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</si>
  <si>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</si>
  <si>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</si>
  <si>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</si>
  <si>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</si>
  <si>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</si>
  <si>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</si>
  <si>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</si>
  <si>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</si>
  <si>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</si>
  <si>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</si>
  <si>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</si>
  <si>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</si>
  <si>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</si>
  <si>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</si>
  <si>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</si>
  <si>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</si>
  <si>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</si>
  <si>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</si>
  <si>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</si>
  <si>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</si>
  <si>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</si>
  <si>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</si>
  <si>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</si>
  <si>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</si>
  <si>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</si>
  <si>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</si>
  <si>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</si>
  <si>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</si>
  <si>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</si>
  <si>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</si>
  <si>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</si>
  <si>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</si>
  <si>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</si>
  <si>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</si>
  <si>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</si>
  <si>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</si>
  <si>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</si>
  <si>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</si>
  <si>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</si>
  <si>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</si>
  <si>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</si>
  <si>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</si>
  <si>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</si>
  <si>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</si>
  <si>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</si>
  <si>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</si>
  <si>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</si>
  <si>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</si>
  <si>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</si>
  <si>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</si>
  <si>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</si>
  <si>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</si>
  <si>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</si>
  <si>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</si>
  <si>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</si>
  <si>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</si>
  <si>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</si>
  <si>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</si>
  <si>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</si>
  <si>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</si>
  <si>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</si>
  <si>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</si>
  <si>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</si>
  <si>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</si>
  <si>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</si>
  <si>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</si>
  <si>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</si>
  <si>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</si>
  <si>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</si>
  <si>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</si>
  <si>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</si>
  <si>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</si>
  <si>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</si>
  <si>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</si>
  <si>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</si>
  <si>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</si>
  <si>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</si>
  <si>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</si>
  <si>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</si>
  <si>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</si>
  <si>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</si>
  <si>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</si>
  <si>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</si>
  <si>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</si>
  <si>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</si>
  <si>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</si>
  <si>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</si>
  <si>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</si>
  <si>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</si>
  <si>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</si>
  <si>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</si>
  <si>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</si>
  <si>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</si>
  <si>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</si>
  <si>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</si>
  <si>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</si>
  <si>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</si>
  <si>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</si>
  <si>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</si>
  <si>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</si>
  <si>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</si>
  <si>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</si>
  <si>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</si>
  <si>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</si>
  <si>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</si>
  <si>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</si>
  <si>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</si>
  <si>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</si>
  <si>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</si>
  <si>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</si>
  <si>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</si>
  <si>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</si>
  <si>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</si>
  <si>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</si>
  <si>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</si>
  <si>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</si>
  <si>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</si>
  <si>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</si>
  <si>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</si>
  <si>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</si>
  <si>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</si>
  <si>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</si>
  <si>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</si>
  <si>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</si>
  <si>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</si>
  <si>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</si>
  <si>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</si>
  <si>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</si>
  <si>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</si>
  <si>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</si>
  <si>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</si>
  <si>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</si>
  <si>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</si>
  <si>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</si>
  <si>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</si>
  <si>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</si>
  <si>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</si>
  <si>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</si>
  <si>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</si>
  <si>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</si>
  <si>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</si>
  <si>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</si>
  <si>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</si>
  <si>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</si>
  <si>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</si>
  <si>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</si>
  <si>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</si>
  <si>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</si>
  <si>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</si>
  <si>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</si>
  <si>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</si>
  <si>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</si>
  <si>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</si>
  <si>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</si>
  <si>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</si>
  <si>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</si>
  <si>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</si>
  <si>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</si>
  <si>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</si>
  <si>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</si>
  <si>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</si>
  <si>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</si>
  <si>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</si>
  <si>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</si>
  <si>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</si>
  <si>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</si>
  <si>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</si>
  <si>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</si>
  <si>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</si>
  <si>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</si>
  <si>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</si>
  <si>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</si>
  <si>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</si>
  <si>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</si>
  <si>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</si>
  <si>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</si>
  <si>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</si>
  <si>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</si>
  <si>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</si>
  <si>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</si>
  <si>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</si>
  <si>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</si>
  <si>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</si>
  <si>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</si>
  <si>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</si>
  <si>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</si>
  <si>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</si>
  <si>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</si>
  <si>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</si>
  <si>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</si>
  <si>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</si>
  <si>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</si>
  <si>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</si>
  <si>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</si>
  <si>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</si>
  <si>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</si>
  <si>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</si>
  <si>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</si>
  <si>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</si>
  <si>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</si>
  <si>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</si>
  <si>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</si>
  <si>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</si>
  <si>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</si>
  <si>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</si>
  <si>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</si>
  <si>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</si>
  <si>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</si>
  <si>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</si>
  <si>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</si>
  <si>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</si>
  <si>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</si>
  <si>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</si>
  <si>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</si>
  <si>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</si>
  <si>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</si>
  <si>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</si>
  <si>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</si>
  <si>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</si>
  <si>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</si>
  <si>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</si>
  <si>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</si>
  <si>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</si>
  <si>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</si>
  <si>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</si>
  <si>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</si>
  <si>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</si>
  <si>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</si>
  <si>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</si>
  <si>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</si>
  <si>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</si>
  <si>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</si>
  <si>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</si>
  <si>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</si>
  <si>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</si>
  <si>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</si>
  <si>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</si>
  <si>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</si>
  <si>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</si>
  <si>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</si>
  <si>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</si>
  <si>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</si>
  <si>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</si>
  <si>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</si>
  <si>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</si>
  <si>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</si>
  <si>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</si>
  <si>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</si>
  <si>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</si>
  <si>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</si>
  <si>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</si>
  <si>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</si>
  <si>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</si>
  <si>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</si>
  <si>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</si>
  <si>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</si>
  <si>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</si>
  <si>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</si>
  <si>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</si>
  <si>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</si>
  <si>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</si>
  <si>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</si>
  <si>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</si>
  <si>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</si>
  <si>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</si>
  <si>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</si>
  <si>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</si>
  <si>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</si>
  <si>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</si>
  <si>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</si>
  <si>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</si>
  <si>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</si>
  <si>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</si>
  <si>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</si>
  <si>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</si>
  <si>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</si>
  <si>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</si>
  <si>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</si>
  <si>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</si>
  <si>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</si>
  <si>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</si>
  <si>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</si>
  <si>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</si>
  <si>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</si>
  <si>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</si>
  <si>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</si>
  <si>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</si>
  <si>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</si>
  <si>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</si>
  <si>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</si>
  <si>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</si>
  <si>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</si>
  <si>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</si>
  <si>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</si>
  <si>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</si>
  <si>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</si>
  <si>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</si>
  <si>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</si>
  <si>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</si>
  <si>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</si>
  <si>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</si>
  <si>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</si>
  <si>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</si>
  <si>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</si>
  <si>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</si>
  <si>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</si>
  <si>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</si>
  <si>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</si>
  <si>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</si>
  <si>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</si>
  <si>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</si>
  <si>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</si>
  <si>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</si>
  <si>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</si>
  <si>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</si>
  <si>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</si>
  <si>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</si>
  <si>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</si>
  <si>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</si>
  <si>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</si>
  <si>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</si>
  <si>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</si>
  <si>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</si>
  <si>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</si>
  <si>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</si>
  <si>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</si>
  <si>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</si>
  <si>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</si>
  <si>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</si>
  <si>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</si>
  <si>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</si>
  <si>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</si>
  <si>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</si>
  <si>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</si>
  <si>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</si>
  <si>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</si>
  <si>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</si>
  <si>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</si>
  <si>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</si>
  <si>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</si>
  <si>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</si>
  <si>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</si>
  <si>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</si>
  <si>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</si>
  <si>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</si>
  <si>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</si>
  <si>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</si>
  <si>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</si>
  <si>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</si>
  <si>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</si>
  <si>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</si>
  <si>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</si>
  <si>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</si>
  <si>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</si>
  <si>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</si>
  <si>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</si>
  <si>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</si>
  <si>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</si>
  <si>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</si>
  <si>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</si>
  <si>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</si>
  <si>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</si>
  <si>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</si>
  <si>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</si>
  <si>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</si>
  <si>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</si>
  <si>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</si>
  <si>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</si>
  <si>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</si>
  <si>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</si>
  <si>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</si>
  <si>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</si>
  <si>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</si>
  <si>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</si>
  <si>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</si>
  <si>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</si>
  <si>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</si>
  <si>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</si>
  <si>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</si>
  <si>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</si>
  <si>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</si>
  <si>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</si>
  <si>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</si>
  <si>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</si>
  <si>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</si>
  <si>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</si>
  <si>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</si>
  <si>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</si>
  <si>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</si>
  <si>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</si>
  <si>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</si>
  <si>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</si>
  <si>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</si>
  <si>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</si>
  <si>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</si>
  <si>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</si>
  <si>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</si>
  <si>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</si>
  <si>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</si>
  <si>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</si>
  <si>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</si>
  <si>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</si>
  <si>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</si>
  <si>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</si>
  <si>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</si>
  <si>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</si>
  <si>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</si>
  <si>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</si>
  <si>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</si>
  <si>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</si>
  <si>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</si>
  <si>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</si>
  <si>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</si>
  <si>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</si>
  <si>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</si>
  <si>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</si>
  <si>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</si>
  <si>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</si>
  <si>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</si>
  <si>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</si>
  <si>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</si>
  <si>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</si>
  <si>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</si>
  <si>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</si>
  <si>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</si>
  <si>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</si>
  <si>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</si>
  <si>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</si>
  <si>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</si>
  <si>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</si>
  <si>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</si>
  <si>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</si>
  <si>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</si>
  <si>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</si>
  <si>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</si>
  <si>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</si>
  <si>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</si>
  <si>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</si>
  <si>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</si>
  <si>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</si>
  <si>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</si>
  <si>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</si>
  <si>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</si>
  <si>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</si>
  <si>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</si>
  <si>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</si>
  <si>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</si>
  <si>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</si>
  <si>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</si>
  <si>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</si>
  <si>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</si>
  <si>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</si>
  <si>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</si>
  <si>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</si>
  <si>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</si>
  <si>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</si>
  <si>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</si>
  <si>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</si>
  <si>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</si>
  <si>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</si>
  <si>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</si>
  <si>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</si>
  <si>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</si>
  <si>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</si>
  <si>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</si>
  <si>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</si>
  <si>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</si>
  <si>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</si>
  <si>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</si>
  <si>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</si>
  <si>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</si>
  <si>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</si>
  <si>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</si>
  <si>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</si>
  <si>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</si>
  <si>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</si>
  <si>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</si>
  <si>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</si>
  <si>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</si>
  <si>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</si>
  <si>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</si>
  <si>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</si>
  <si>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</si>
  <si>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</si>
  <si>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</si>
  <si>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</si>
  <si>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</si>
  <si>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</si>
  <si>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</si>
  <si>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</si>
  <si>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</si>
  <si>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</si>
  <si>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</si>
  <si>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</si>
  <si>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</si>
  <si>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</si>
  <si>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</si>
  <si>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</si>
  <si>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</si>
  <si>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</si>
  <si>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</si>
  <si>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</si>
  <si>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</si>
  <si>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</si>
  <si>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</si>
  <si>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</si>
  <si>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</si>
  <si>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</si>
  <si>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</si>
  <si>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</si>
  <si>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</si>
  <si>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</si>
  <si>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</si>
  <si>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</si>
  <si>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</si>
  <si>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</si>
  <si>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</si>
  <si>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</si>
  <si>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</si>
  <si>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</si>
  <si>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</si>
  <si>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</si>
  <si>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</si>
  <si>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</si>
  <si>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</si>
  <si>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</si>
  <si>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</si>
  <si>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</si>
  <si>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</si>
  <si>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</si>
  <si>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</si>
  <si>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</si>
  <si>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</si>
  <si>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</si>
  <si>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</si>
  <si>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</si>
  <si>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</si>
  <si>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</si>
  <si>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</si>
  <si>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</si>
  <si>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</si>
  <si>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</si>
  <si>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</si>
  <si>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</si>
  <si>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</si>
  <si>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</si>
  <si>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</si>
  <si>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</si>
  <si>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</si>
  <si>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</si>
  <si>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</si>
  <si>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</si>
  <si>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</si>
  <si>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</si>
  <si>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</si>
  <si>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</si>
  <si>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</si>
  <si>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</si>
  <si>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</si>
  <si>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</si>
  <si>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</si>
  <si>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</si>
  <si>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</si>
  <si>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</si>
  <si>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</si>
  <si>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</si>
  <si>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</si>
  <si>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</si>
  <si>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</si>
  <si>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</si>
  <si>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</si>
  <si>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</si>
  <si>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</si>
  <si>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</si>
  <si>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</si>
  <si>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</si>
  <si>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</si>
  <si>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</si>
  <si>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</si>
  <si>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</si>
  <si>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</si>
  <si>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</si>
  <si>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</si>
  <si>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</si>
  <si>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</si>
  <si>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</si>
  <si>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</si>
  <si>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</si>
  <si>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</si>
  <si>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</si>
  <si>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</si>
  <si>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</si>
  <si>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</si>
  <si>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</si>
  <si>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</si>
  <si>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</si>
  <si>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</si>
  <si>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</si>
  <si>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</si>
  <si>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</si>
  <si>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</si>
  <si>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</si>
  <si>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</si>
  <si>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</si>
  <si>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</si>
  <si>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</si>
  <si>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</si>
  <si>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</si>
  <si>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</si>
  <si>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</si>
  <si>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</si>
  <si>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</si>
  <si>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</si>
  <si>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</si>
  <si>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</si>
  <si>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</si>
  <si>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</si>
  <si>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</si>
  <si>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</si>
  <si>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</si>
  <si>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</si>
  <si>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</si>
  <si>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</si>
  <si>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</si>
  <si>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</si>
  <si>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</si>
  <si>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</si>
  <si>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</si>
  <si>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</si>
  <si>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</si>
  <si>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</si>
  <si>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</si>
  <si>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</si>
  <si>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</si>
  <si>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</si>
  <si>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</si>
  <si>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</si>
  <si>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</si>
  <si>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</si>
  <si>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</si>
  <si>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</si>
  <si>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</si>
  <si>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</si>
  <si>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</si>
  <si>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</si>
  <si>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</si>
  <si>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</si>
  <si>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</si>
  <si>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</si>
  <si>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</si>
  <si>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</si>
  <si>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</si>
  <si>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</si>
  <si>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</si>
  <si>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</si>
  <si>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</si>
  <si>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</si>
  <si>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</si>
  <si>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</si>
  <si>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</si>
  <si>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</si>
  <si>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</si>
  <si>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</si>
  <si>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</si>
  <si>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</si>
  <si>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</si>
  <si>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</si>
  <si>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</si>
  <si>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</si>
  <si>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</si>
  <si>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</si>
  <si>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</si>
  <si>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</si>
  <si>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</si>
  <si>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</si>
  <si>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</si>
  <si>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</si>
  <si>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</si>
  <si>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</si>
  <si>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</si>
  <si>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</si>
  <si>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</si>
  <si>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</si>
  <si>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</si>
  <si>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</si>
  <si>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</si>
  <si>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</si>
  <si>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</si>
  <si>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</si>
  <si>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</si>
  <si>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</si>
  <si>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</si>
  <si>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</si>
  <si>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</si>
  <si>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</si>
  <si>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</si>
  <si>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</si>
  <si>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</si>
  <si>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</si>
  <si>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</si>
  <si>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</si>
  <si>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</si>
  <si>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</si>
  <si>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</si>
  <si>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</si>
  <si>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</si>
  <si>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</si>
  <si>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</si>
  <si>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</si>
  <si>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</si>
  <si>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</si>
  <si>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</si>
  <si>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</si>
  <si>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</si>
  <si>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</si>
  <si>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</si>
  <si>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</si>
  <si>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</si>
  <si>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</si>
  <si>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</si>
  <si>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</si>
  <si>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</si>
  <si>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</si>
  <si>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</si>
  <si>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</si>
  <si>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</si>
  <si>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</si>
  <si>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</si>
  <si>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</si>
  <si>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</si>
  <si>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</si>
  <si>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</si>
  <si>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</si>
  <si>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</si>
  <si>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</si>
  <si>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</si>
  <si>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</si>
  <si>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</si>
  <si>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</si>
  <si>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</si>
  <si>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</si>
  <si>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</si>
  <si>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</si>
  <si>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</si>
  <si>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</si>
  <si>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</si>
  <si>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</si>
  <si>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</si>
  <si>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</si>
  <si>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</si>
  <si>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</si>
  <si>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</si>
  <si>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</si>
  <si>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</si>
  <si>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</si>
  <si>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</si>
  <si>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</si>
  <si>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</si>
  <si>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</si>
  <si>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</si>
  <si>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</si>
  <si>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</si>
  <si>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</si>
  <si>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</si>
  <si>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</si>
  <si>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</si>
  <si>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</si>
  <si>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</si>
  <si>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</si>
  <si>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</si>
  <si>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</si>
  <si>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</si>
  <si>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</si>
  <si>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</si>
  <si>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</si>
  <si>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</si>
  <si>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</si>
  <si>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</si>
  <si>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</si>
  <si>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</si>
  <si>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</si>
  <si>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</si>
  <si>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</si>
  <si>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</si>
  <si>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</si>
  <si>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</si>
  <si>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</si>
  <si>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</si>
  <si>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</si>
  <si>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</si>
  <si>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</si>
  <si>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</si>
  <si>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</si>
  <si>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</si>
  <si>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</si>
  <si>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</si>
  <si>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</si>
  <si>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</si>
  <si>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</si>
  <si>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</si>
  <si>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</si>
  <si>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</si>
  <si>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</si>
  <si>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</si>
  <si>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</si>
  <si>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</si>
  <si>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</si>
  <si>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</si>
  <si>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</si>
  <si>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</si>
  <si>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</si>
  <si>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</si>
  <si>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</si>
  <si>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</si>
  <si>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</si>
  <si>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</si>
  <si>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</si>
  <si>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</si>
  <si>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</si>
  <si>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</si>
  <si>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</si>
  <si>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</si>
  <si>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</si>
  <si>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</si>
  <si>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</si>
  <si>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</si>
  <si>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</si>
  <si>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</si>
  <si>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</si>
  <si>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</si>
  <si>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</si>
  <si>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</si>
  <si>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</si>
  <si>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</si>
  <si>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</si>
  <si>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</si>
  <si>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</si>
  <si>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</si>
  <si>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</si>
  <si>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</si>
  <si>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</si>
  <si>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</si>
  <si>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</si>
  <si>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</si>
  <si>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</si>
  <si>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</si>
  <si>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</si>
  <si>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</si>
  <si>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</si>
  <si>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</si>
  <si>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</si>
  <si>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</si>
  <si>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</si>
  <si>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</si>
  <si>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</si>
  <si>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</si>
  <si>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</si>
  <si>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</si>
  <si>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</si>
  <si>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</si>
  <si>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</si>
  <si>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</si>
  <si>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</si>
  <si>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</si>
  <si>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</si>
  <si>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</si>
  <si>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</si>
  <si>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</si>
  <si>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</si>
  <si>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</si>
  <si>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</si>
  <si>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</si>
  <si>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</si>
  <si>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</si>
  <si>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</si>
  <si>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</si>
  <si>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</si>
  <si>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</si>
  <si>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</si>
  <si>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</si>
  <si>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</si>
  <si>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</si>
  <si>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</si>
  <si>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</si>
  <si>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</si>
  <si>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</si>
  <si>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</si>
  <si>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</si>
  <si>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</si>
  <si>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</si>
  <si>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</si>
  <si>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</si>
  <si>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</si>
  <si>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</si>
  <si>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</si>
  <si>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</si>
  <si>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</si>
  <si>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</si>
  <si>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</si>
  <si>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</si>
  <si>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</si>
  <si>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</si>
  <si>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</si>
  <si>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</si>
  <si>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</si>
  <si>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</si>
  <si>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</si>
  <si>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</si>
  <si>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</si>
  <si>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</si>
  <si>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</si>
  <si>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</si>
  <si>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</si>
  <si>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</si>
  <si>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</si>
  <si>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</si>
  <si>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</si>
  <si>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</si>
  <si>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</si>
  <si>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</si>
  <si>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</si>
  <si>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</si>
  <si>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</si>
  <si>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</si>
  <si>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</si>
  <si>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</si>
  <si>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</si>
  <si>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</si>
  <si>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</si>
  <si>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</si>
  <si>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</si>
  <si>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</si>
  <si>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</si>
  <si>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</si>
  <si>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</si>
  <si>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</si>
  <si>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</si>
  <si>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</si>
  <si>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</si>
  <si>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</si>
  <si>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</si>
  <si>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</si>
  <si>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</si>
  <si>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</si>
  <si>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</si>
  <si>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</si>
  <si>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</si>
  <si>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</si>
  <si>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</si>
  <si>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</si>
  <si>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</si>
  <si>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</si>
  <si>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</si>
  <si>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</si>
  <si>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</si>
  <si>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</si>
  <si>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</si>
  <si>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</si>
  <si>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</si>
  <si>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</si>
  <si>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</si>
  <si>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</si>
  <si>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</si>
  <si>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</si>
  <si>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</si>
  <si>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</si>
  <si>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</si>
  <si>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</si>
  <si>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</si>
  <si>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</si>
  <si>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</si>
  <si>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</si>
  <si>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</si>
  <si>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</si>
  <si>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</si>
  <si>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</si>
  <si>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</si>
  <si>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</si>
  <si>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</si>
  <si>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</si>
  <si>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</si>
  <si>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</si>
  <si>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</si>
  <si>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</si>
  <si>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</si>
  <si>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</si>
  <si>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</si>
  <si>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</si>
  <si>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</si>
  <si>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</si>
  <si>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</si>
  <si>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</si>
  <si>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</si>
  <si>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</si>
  <si>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</si>
  <si>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</si>
  <si>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</si>
  <si>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</si>
  <si>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</si>
  <si>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</si>
  <si>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</si>
  <si>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</si>
  <si>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</si>
  <si>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</si>
  <si>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</si>
  <si>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</si>
  <si>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</si>
  <si>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</si>
  <si>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</si>
  <si>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</si>
  <si>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</si>
  <si>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</si>
  <si>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</si>
  <si>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</si>
  <si>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</si>
  <si>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</si>
  <si>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</si>
  <si>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</si>
  <si>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</si>
  <si>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</si>
  <si>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</si>
  <si>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</si>
  <si>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</si>
  <si>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</si>
  <si>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</si>
  <si>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</si>
  <si>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</si>
  <si>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</si>
  <si>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</si>
  <si>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</si>
  <si>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</si>
  <si>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</si>
  <si>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</si>
  <si>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</si>
  <si>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</si>
  <si>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</si>
  <si>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</si>
  <si>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</si>
  <si>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</si>
  <si>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</si>
  <si>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</si>
  <si>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</si>
  <si>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</si>
  <si>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</si>
  <si>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</si>
  <si>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</si>
  <si>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</si>
  <si>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</si>
  <si>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</si>
  <si>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</si>
  <si>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</si>
  <si>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</si>
  <si>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</si>
  <si>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</si>
  <si>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</si>
  <si>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</si>
  <si>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</si>
  <si>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</si>
  <si>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</si>
  <si>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</si>
  <si>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</si>
  <si>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</si>
  <si>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</si>
  <si>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</si>
  <si>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</si>
  <si>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</si>
  <si>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</si>
  <si>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</si>
  <si>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</si>
  <si>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</si>
  <si>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</si>
  <si>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</si>
  <si>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</si>
  <si>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</si>
  <si>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</si>
  <si>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</si>
  <si>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</si>
  <si>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</si>
  <si>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</si>
  <si>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</si>
  <si>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</si>
  <si>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</si>
  <si>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</si>
  <si>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</si>
  <si>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</si>
  <si>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</si>
  <si>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</si>
  <si>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</si>
  <si>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</si>
  <si>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</si>
  <si>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</si>
  <si>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</si>
  <si>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</si>
  <si>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</si>
  <si>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</si>
  <si>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</si>
  <si>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</si>
  <si>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</si>
  <si>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</si>
  <si>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</si>
  <si>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</si>
  <si>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</si>
  <si>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</si>
  <si>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</si>
  <si>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</si>
  <si>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</si>
  <si>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</si>
  <si>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</si>
  <si>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</si>
  <si>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</si>
  <si>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</si>
  <si>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</si>
  <si>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</si>
  <si>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</si>
  <si>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</si>
  <si>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</si>
  <si>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</si>
  <si>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</si>
  <si>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</si>
  <si>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</si>
  <si>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</si>
  <si>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</si>
  <si>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</si>
  <si>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</si>
  <si>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</si>
  <si>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</si>
  <si>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</si>
  <si>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</si>
  <si>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</si>
  <si>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</si>
  <si>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</si>
  <si>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</si>
  <si>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</si>
  <si>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</si>
  <si>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</si>
  <si>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</si>
  <si>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</si>
  <si>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</si>
  <si>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</si>
  <si>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</si>
  <si>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</si>
  <si>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</si>
  <si>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</si>
  <si>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</si>
  <si>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</si>
  <si>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</si>
  <si>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</si>
  <si>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</si>
  <si>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</si>
  <si>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</si>
  <si>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</si>
  <si>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</si>
  <si>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</si>
  <si>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</si>
  <si>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</si>
  <si>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</si>
  <si>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</si>
  <si>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</si>
  <si>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</si>
  <si>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</si>
  <si>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</si>
  <si>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</si>
  <si>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</si>
  <si>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</si>
  <si>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</si>
  <si>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</si>
  <si>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</si>
  <si>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</si>
  <si>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</si>
  <si>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</si>
  <si>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</si>
  <si>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</si>
  <si>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</si>
  <si>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</si>
  <si>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</si>
  <si>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</si>
  <si>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</si>
  <si>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</si>
  <si>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</si>
  <si>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</si>
  <si>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</si>
  <si>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</si>
  <si>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</si>
  <si>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</si>
  <si>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</si>
  <si>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</si>
  <si>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</si>
  <si>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</si>
  <si>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</si>
  <si>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</si>
  <si>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</si>
  <si>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</si>
  <si>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</si>
  <si>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</si>
  <si>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</si>
  <si>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</si>
  <si>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</si>
  <si>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</si>
  <si>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</si>
  <si>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</si>
  <si>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</si>
  <si>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</si>
  <si>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</si>
  <si>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</si>
  <si>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</si>
  <si>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</si>
  <si>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</si>
  <si>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</si>
  <si>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</si>
  <si>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</si>
  <si>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</si>
  <si>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</si>
  <si>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</si>
  <si>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</si>
  <si>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</si>
  <si>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</si>
  <si>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</si>
  <si>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</si>
  <si>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</si>
  <si>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</si>
  <si>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</si>
  <si>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</si>
  <si>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</si>
  <si>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</si>
  <si>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</si>
  <si>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</si>
  <si>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</si>
  <si>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</si>
  <si>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</si>
  <si>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</si>
  <si>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</si>
  <si>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</si>
  <si>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</si>
  <si>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</si>
  <si>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</si>
  <si>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</si>
  <si>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</si>
  <si>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</si>
  <si>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</si>
  <si>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</si>
  <si>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</si>
  <si>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</si>
  <si>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</si>
  <si>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</si>
  <si>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</si>
  <si>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</si>
  <si>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</si>
  <si>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</si>
  <si>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</si>
  <si>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</si>
  <si>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</si>
  <si>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</si>
  <si>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</si>
  <si>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</si>
  <si>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</si>
  <si>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</si>
  <si>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</si>
  <si>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</si>
  <si>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</si>
  <si>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</si>
  <si>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</si>
  <si>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</si>
  <si>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</si>
  <si>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</si>
  <si>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</si>
  <si>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</si>
  <si>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</si>
  <si>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</si>
  <si>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</si>
  <si>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</si>
  <si>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</si>
  <si>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</si>
  <si>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</si>
  <si>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</si>
  <si>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</si>
  <si>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</si>
  <si>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</si>
  <si>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</si>
  <si>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</si>
  <si>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</si>
  <si>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</si>
  <si>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</si>
  <si>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</si>
  <si>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</si>
  <si>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</si>
  <si>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</si>
  <si>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</si>
  <si>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</si>
  <si>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</si>
  <si>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</si>
  <si>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</si>
  <si>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</si>
  <si>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</si>
  <si>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</si>
  <si>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</si>
  <si>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</si>
  <si>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</si>
  <si>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</si>
  <si>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</si>
  <si>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</si>
  <si>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</si>
  <si>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</si>
  <si>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</si>
  <si>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</si>
  <si>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</si>
  <si>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</si>
  <si>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</si>
  <si>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</si>
  <si>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</si>
  <si>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</si>
  <si>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</si>
  <si>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</si>
  <si>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</si>
  <si>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</si>
  <si>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</si>
  <si>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</si>
  <si>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</si>
  <si>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</si>
  <si>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</si>
  <si>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</si>
  <si>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</si>
  <si>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</si>
  <si>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</si>
  <si>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</si>
  <si>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</si>
  <si>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</si>
  <si>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</si>
  <si>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</si>
  <si>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</si>
  <si>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</si>
  <si>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</si>
  <si>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</si>
  <si>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</si>
  <si>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</si>
  <si>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</si>
  <si>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</si>
  <si>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</si>
  <si>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</si>
  <si>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</si>
  <si>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</si>
  <si>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</si>
  <si>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</si>
  <si>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</si>
  <si>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</si>
  <si>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</si>
  <si>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</si>
  <si>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</si>
  <si>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</si>
  <si>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</si>
  <si>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</si>
  <si>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</si>
  <si>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</si>
  <si>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</si>
  <si>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</si>
  <si>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</si>
  <si>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</si>
  <si>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</si>
  <si>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</si>
  <si>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</si>
  <si>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</si>
  <si>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</si>
  <si>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</si>
  <si>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</si>
  <si>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</si>
  <si>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</si>
  <si>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</si>
  <si>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</si>
  <si>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</si>
  <si>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</si>
  <si>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</si>
  <si>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</si>
  <si>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</si>
  <si>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</si>
  <si>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</si>
  <si>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</si>
  <si>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</si>
  <si>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</si>
  <si>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</si>
  <si>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</si>
  <si>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</si>
  <si>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</si>
  <si>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</si>
  <si>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</si>
  <si>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</si>
  <si>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</si>
  <si>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</si>
  <si>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</si>
  <si>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</si>
  <si>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</si>
  <si>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</si>
  <si>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</si>
  <si>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</si>
  <si>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</si>
  <si>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</si>
  <si>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</si>
  <si>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</si>
  <si>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</si>
  <si>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</si>
  <si>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</si>
  <si>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</si>
  <si>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</si>
  <si>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</si>
  <si>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</si>
  <si>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</si>
  <si>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</si>
  <si>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</si>
  <si>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</si>
  <si>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</si>
  <si>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</si>
  <si>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</si>
  <si>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</si>
  <si>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</si>
  <si>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</si>
  <si>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</si>
  <si>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</si>
  <si>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</si>
  <si>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</si>
  <si>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</si>
  <si>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</si>
  <si>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</si>
  <si>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</si>
  <si>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</si>
  <si>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</si>
  <si>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</si>
  <si>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</si>
  <si>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</si>
  <si>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</si>
  <si>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</si>
  <si>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</si>
  <si>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</si>
  <si>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</si>
  <si>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</si>
  <si>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</si>
  <si>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</si>
  <si>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</si>
  <si>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</si>
  <si>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</si>
  <si>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</si>
  <si>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</si>
  <si>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</si>
  <si>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</si>
  <si>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</si>
  <si>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</si>
  <si>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</si>
  <si>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</si>
  <si>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</si>
  <si>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</si>
  <si>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</si>
  <si>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</si>
  <si>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</si>
  <si>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</si>
  <si>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</si>
  <si>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</si>
  <si>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</si>
  <si>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</si>
  <si>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</si>
  <si>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</si>
  <si>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</si>
  <si>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</si>
  <si>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</si>
  <si>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</si>
  <si>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</si>
  <si>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</si>
  <si>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</si>
  <si>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</si>
  <si>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</si>
  <si>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</si>
  <si>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</si>
  <si>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</si>
  <si>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</si>
  <si>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</si>
  <si>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</si>
  <si>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</si>
  <si>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</si>
  <si>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</si>
  <si>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</si>
  <si>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</si>
  <si>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</si>
  <si>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</si>
  <si>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</si>
  <si>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</si>
  <si>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</si>
  <si>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</si>
  <si>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</si>
  <si>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</si>
  <si>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</si>
  <si>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</si>
  <si>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</si>
  <si>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</si>
  <si>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</si>
  <si>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</si>
  <si>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</si>
  <si>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</si>
  <si>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</si>
  <si>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</si>
  <si>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</si>
  <si>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</si>
  <si>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</si>
  <si>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</si>
  <si>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</si>
  <si>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</si>
  <si>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</si>
  <si>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</si>
  <si>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</si>
  <si>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</si>
  <si>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</si>
  <si>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</si>
  <si>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</si>
  <si>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</si>
  <si>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</si>
  <si>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</si>
  <si>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</si>
  <si>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</si>
  <si>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</si>
  <si>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</si>
  <si>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</si>
  <si>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</si>
  <si>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</si>
  <si>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</si>
  <si>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</si>
  <si>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</si>
  <si>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</si>
  <si>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</si>
  <si>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</si>
  <si>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</si>
  <si>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</si>
  <si>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</si>
  <si>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</si>
  <si>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</si>
  <si>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</si>
  <si>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</si>
  <si>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</si>
  <si>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</si>
  <si>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</si>
  <si>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</si>
  <si>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</si>
  <si>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</si>
  <si>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</si>
  <si>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</si>
  <si>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</si>
  <si>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</si>
  <si>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</si>
  <si>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</si>
  <si>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</si>
  <si>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</si>
  <si>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</si>
  <si>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</si>
  <si>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</si>
  <si>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</si>
  <si>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</si>
  <si>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</si>
  <si>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</si>
  <si>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</si>
  <si>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</si>
  <si>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</si>
  <si>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</si>
  <si>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</si>
  <si>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</si>
  <si>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</si>
  <si>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</si>
  <si>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</si>
  <si>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</si>
  <si>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</si>
  <si>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</si>
  <si>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</si>
  <si>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</si>
  <si>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</si>
  <si>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</si>
  <si>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</si>
  <si>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</si>
  <si>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</si>
  <si>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</si>
  <si>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</si>
  <si>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</si>
  <si>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</si>
  <si>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</si>
  <si>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</si>
  <si>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</si>
  <si>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</si>
  <si>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</si>
  <si>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</si>
  <si>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</si>
  <si>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</si>
  <si>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</si>
  <si>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</si>
  <si>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</si>
  <si>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</si>
  <si>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</si>
  <si>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</si>
  <si>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</si>
  <si>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</si>
  <si>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</si>
  <si>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</si>
  <si>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</si>
  <si>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</si>
  <si>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</si>
  <si>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</si>
  <si>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</si>
  <si>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</si>
  <si>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</si>
  <si>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</si>
  <si>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</si>
  <si>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</si>
  <si>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</si>
  <si>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</si>
  <si>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</si>
  <si>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</si>
  <si>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</si>
  <si>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</si>
  <si>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</si>
  <si>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</si>
  <si>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</si>
  <si>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</si>
  <si>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</si>
  <si>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</si>
  <si>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</si>
  <si>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</si>
  <si>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</si>
  <si>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</si>
  <si>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</si>
  <si>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</si>
  <si>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</si>
  <si>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</si>
  <si>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</si>
  <si>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</si>
  <si>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</si>
  <si>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</si>
  <si>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</si>
  <si>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</si>
  <si>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</si>
  <si>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</si>
  <si>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</si>
  <si>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</si>
  <si>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</si>
  <si>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</si>
  <si>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</si>
  <si>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</si>
  <si>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</si>
  <si>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</si>
  <si>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</si>
  <si>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</si>
  <si>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</si>
  <si>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</si>
  <si>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</si>
  <si>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</si>
  <si>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</si>
  <si>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</si>
  <si>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</si>
  <si>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</si>
  <si>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</si>
  <si>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</si>
  <si>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</si>
  <si>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</si>
  <si>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</si>
  <si>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</si>
  <si>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</si>
  <si>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</si>
  <si>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</si>
  <si>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</si>
  <si>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</si>
  <si>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</si>
  <si>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</si>
  <si>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</si>
  <si>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</si>
  <si>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</si>
  <si>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</si>
  <si>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</si>
  <si>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</si>
  <si>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</si>
  <si>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</si>
  <si>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</si>
  <si>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</si>
  <si>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</si>
  <si>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</si>
  <si>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</si>
  <si>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</si>
  <si>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</si>
  <si>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</si>
  <si>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</si>
  <si>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</si>
  <si>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</si>
  <si>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</si>
  <si>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</si>
  <si>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</si>
  <si>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</si>
  <si>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</si>
  <si>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</si>
  <si>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</si>
  <si>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</si>
  <si>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</si>
  <si>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</si>
  <si>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</si>
  <si>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</si>
  <si>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</si>
  <si>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</si>
  <si>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</si>
  <si>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</si>
  <si>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</si>
  <si>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</si>
  <si>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</si>
  <si>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</si>
  <si>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</si>
  <si>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</si>
  <si>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</si>
  <si>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</si>
  <si>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</si>
  <si>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</si>
  <si>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</si>
  <si>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</si>
  <si>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</si>
  <si>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</si>
  <si>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</si>
  <si>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</si>
  <si>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</si>
  <si>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</si>
  <si>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</si>
  <si>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</si>
  <si>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</si>
  <si>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</si>
  <si>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</si>
  <si>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</si>
  <si>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</si>
  <si>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</si>
  <si>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</si>
  <si>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</si>
  <si>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</si>
  <si>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</si>
  <si>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</si>
  <si>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</si>
  <si>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</si>
  <si>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</si>
  <si>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</si>
  <si>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</si>
  <si>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</si>
  <si>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</si>
  <si>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</si>
  <si>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</si>
  <si>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</si>
  <si>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</si>
  <si>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</si>
  <si>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</si>
  <si>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</si>
  <si>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</si>
  <si>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</si>
  <si>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</si>
  <si>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</si>
  <si>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</si>
  <si>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</si>
  <si>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</si>
  <si>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</si>
  <si>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</si>
  <si>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</si>
  <si>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</si>
  <si>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</si>
  <si>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</si>
  <si>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</si>
  <si>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</si>
  <si>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</si>
  <si>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</si>
  <si>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</si>
  <si>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</si>
  <si>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</si>
  <si>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</si>
  <si>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</si>
  <si>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</si>
  <si>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</si>
  <si>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</si>
  <si>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</si>
  <si>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</si>
  <si>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</si>
  <si>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</si>
  <si>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</si>
  <si>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</si>
  <si>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</si>
  <si>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</si>
  <si>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</si>
  <si>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</si>
  <si>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</si>
  <si>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</si>
  <si>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</si>
  <si>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</si>
  <si>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</si>
  <si>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</si>
  <si>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</si>
  <si>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</si>
  <si>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</si>
  <si>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</si>
  <si>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</si>
  <si>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</si>
  <si>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</si>
  <si>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</si>
  <si>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</si>
  <si>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</si>
  <si>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</si>
  <si>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</si>
  <si>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</si>
  <si>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</si>
  <si>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</si>
  <si>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</si>
  <si>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</si>
  <si>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</si>
  <si>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</si>
  <si>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</si>
  <si>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</si>
  <si>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</si>
  <si>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</si>
  <si>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</si>
  <si>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</si>
  <si>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</si>
  <si>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</si>
  <si>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</si>
  <si>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</si>
  <si>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</si>
  <si>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</si>
  <si>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</si>
  <si>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</si>
  <si>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</si>
  <si>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</si>
  <si>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</si>
  <si>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</si>
  <si>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</si>
  <si>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</si>
  <si>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</si>
  <si>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</si>
  <si>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</si>
  <si>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</si>
  <si>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</si>
  <si>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</si>
  <si>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</si>
  <si>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</si>
  <si>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</si>
  <si>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</si>
  <si>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</si>
  <si>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</si>
  <si>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</si>
  <si>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</si>
  <si>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</si>
  <si>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</si>
  <si>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</si>
  <si>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</si>
  <si>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</si>
  <si>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</si>
  <si>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</si>
  <si>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</si>
  <si>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</si>
  <si>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</si>
  <si>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</si>
  <si>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</si>
  <si>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</si>
  <si>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</si>
  <si>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</si>
  <si>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</si>
  <si>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</si>
  <si>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</si>
  <si>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</si>
  <si>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</si>
  <si>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</si>
  <si>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</si>
  <si>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</si>
  <si>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</si>
  <si>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</si>
  <si>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</si>
  <si>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</si>
  <si>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</si>
  <si>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</si>
  <si>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</si>
  <si>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</si>
  <si>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</si>
  <si>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</si>
  <si>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</si>
  <si>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</si>
  <si>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</si>
  <si>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</si>
  <si>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</si>
  <si>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</si>
  <si>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</si>
  <si>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</si>
  <si>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</si>
  <si>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</si>
  <si>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</si>
  <si>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</si>
  <si>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</si>
  <si>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</si>
  <si>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</si>
  <si>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</si>
  <si>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</si>
  <si>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</si>
  <si>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</si>
  <si>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</si>
  <si>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</si>
  <si>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</si>
  <si>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</si>
  <si>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</si>
  <si>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</si>
  <si>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</si>
  <si>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</si>
  <si>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</si>
  <si>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</si>
  <si>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</si>
  <si>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</si>
  <si>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</si>
  <si>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</si>
  <si>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</si>
  <si>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</si>
  <si>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</si>
  <si>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</si>
  <si>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</si>
  <si>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</si>
  <si>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</si>
  <si>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</si>
  <si>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</si>
  <si>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</si>
  <si>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</si>
  <si>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</si>
  <si>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</si>
  <si>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</si>
  <si>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</si>
  <si>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</si>
  <si>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</si>
  <si>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</si>
  <si>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</si>
  <si>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</si>
  <si>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</si>
  <si>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</si>
  <si>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</si>
  <si>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</si>
  <si>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</si>
  <si>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</si>
  <si>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</si>
  <si>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</si>
  <si>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</si>
  <si>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</si>
  <si>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</si>
  <si>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</si>
  <si>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</si>
  <si>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</si>
  <si>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</si>
  <si>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</si>
  <si>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</si>
  <si>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</si>
  <si>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</si>
  <si>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</si>
  <si>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</si>
  <si>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</si>
  <si>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</si>
  <si>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</si>
  <si>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</si>
  <si>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</si>
  <si>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</si>
  <si>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</si>
  <si>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</si>
  <si>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</si>
  <si>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</si>
  <si>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</si>
  <si>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</si>
  <si>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</si>
  <si>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</si>
  <si>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</si>
  <si>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</si>
  <si>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</si>
  <si>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</si>
  <si>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</si>
  <si>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</si>
  <si>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</si>
  <si>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</si>
  <si>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</si>
  <si>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</si>
  <si>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</si>
  <si>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</si>
  <si>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</si>
  <si>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</si>
  <si>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</si>
  <si>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</si>
  <si>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</si>
  <si>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</si>
  <si>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</si>
  <si>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</si>
  <si>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</si>
  <si>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</si>
  <si>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</si>
  <si>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</si>
  <si>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</si>
  <si>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</si>
  <si>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</si>
  <si>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</si>
  <si>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</si>
  <si>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</si>
  <si>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</si>
  <si>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</si>
  <si>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</si>
  <si>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</si>
  <si>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</si>
  <si>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</si>
  <si>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</si>
  <si>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</si>
  <si>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</si>
  <si>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</si>
  <si>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</si>
  <si>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</si>
  <si>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</si>
  <si>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</si>
  <si>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</si>
  <si>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</si>
  <si>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</si>
  <si>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</si>
  <si>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</si>
  <si>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</si>
  <si>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</si>
  <si>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</si>
  <si>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</si>
  <si>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</si>
  <si>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</si>
  <si>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</si>
  <si>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</si>
  <si>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</si>
  <si>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</si>
  <si>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</si>
  <si>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</si>
  <si>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</si>
  <si>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</si>
  <si>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</si>
  <si>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</si>
  <si>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</si>
  <si>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</si>
  <si>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</si>
  <si>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</si>
  <si>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</si>
  <si>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</si>
  <si>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</si>
  <si>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</si>
  <si>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</si>
  <si>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</si>
  <si>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</si>
  <si>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</si>
  <si>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</si>
  <si>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</si>
  <si>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</si>
  <si>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</si>
  <si>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</si>
  <si>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</si>
  <si>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</si>
  <si>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</si>
  <si>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</si>
  <si>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</si>
  <si>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</si>
  <si>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</si>
  <si>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</si>
  <si>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</si>
  <si>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</si>
  <si>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</si>
  <si>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</si>
  <si>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</si>
  <si>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</si>
  <si>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</si>
  <si>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</si>
  <si>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</si>
  <si>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</si>
  <si>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</si>
  <si>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</si>
  <si>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</si>
  <si>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</si>
  <si>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</si>
  <si>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</si>
  <si>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</si>
  <si>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</si>
  <si>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</si>
  <si>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</si>
  <si>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</si>
  <si>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</si>
  <si>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</si>
  <si>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</si>
  <si>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</si>
  <si>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</si>
  <si>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</si>
  <si>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</si>
  <si>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</si>
  <si>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</si>
  <si>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</si>
  <si>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</si>
  <si>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</si>
  <si>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</si>
  <si>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</si>
  <si>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</si>
  <si>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</si>
  <si>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</si>
  <si>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</si>
  <si>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</si>
  <si>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</si>
  <si>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</si>
  <si>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</si>
  <si>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</si>
  <si>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</si>
  <si>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</si>
  <si>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</si>
  <si>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</si>
  <si>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</si>
  <si>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</si>
  <si>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</si>
  <si>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</si>
  <si>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</si>
  <si>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</si>
  <si>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</si>
  <si>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</si>
  <si>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</si>
  <si>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</si>
  <si>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</si>
  <si>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</si>
  <si>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</si>
  <si>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</si>
  <si>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</si>
  <si>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</si>
  <si>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</si>
  <si>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</si>
  <si>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</si>
  <si>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</si>
  <si>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</si>
  <si>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</si>
  <si>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</si>
  <si>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</si>
  <si>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</si>
  <si>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</si>
  <si>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</si>
  <si>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</si>
  <si>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</si>
  <si>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</si>
  <si>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</si>
  <si>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</si>
  <si>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</si>
  <si>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</si>
  <si>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</si>
  <si>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</si>
  <si>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</si>
  <si>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</si>
  <si>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</si>
  <si>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</si>
  <si>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</si>
  <si>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</si>
  <si>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</si>
  <si>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</si>
  <si>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</si>
  <si>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</si>
  <si>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</si>
  <si>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</si>
  <si>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</si>
  <si>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</si>
  <si>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</si>
  <si>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</si>
  <si>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</si>
  <si>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</si>
  <si>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</si>
  <si>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</si>
  <si>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</si>
  <si>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</si>
  <si>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</si>
  <si>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</si>
  <si>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</si>
  <si>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</si>
  <si>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</si>
  <si>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</si>
  <si>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</si>
  <si>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</si>
  <si>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</si>
  <si>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</si>
  <si>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</si>
  <si>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</si>
  <si>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</si>
  <si>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</si>
  <si>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</si>
  <si>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</si>
  <si>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</si>
  <si>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</si>
  <si>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</si>
  <si>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</si>
  <si>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</si>
  <si>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</si>
  <si>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</si>
  <si>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</si>
  <si>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</si>
  <si>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</si>
  <si>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</si>
  <si>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</si>
  <si>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</si>
  <si>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</si>
  <si>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</si>
  <si>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</si>
  <si>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</si>
  <si>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</si>
  <si>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</si>
  <si>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</si>
  <si>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</si>
  <si>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</si>
  <si>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</si>
  <si>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</si>
  <si>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</si>
  <si>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</si>
  <si>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</si>
  <si>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</si>
  <si>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</si>
  <si>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</si>
  <si>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</si>
  <si>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</si>
  <si>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</si>
  <si>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</si>
  <si>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</si>
  <si>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</si>
  <si>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</si>
  <si>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</si>
  <si>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</si>
  <si>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</si>
  <si>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</si>
  <si>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</si>
  <si>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</si>
  <si>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</si>
  <si>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</si>
  <si>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</si>
  <si>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</si>
  <si>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</si>
  <si>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</si>
  <si>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</si>
  <si>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</si>
  <si>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</si>
  <si>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</si>
  <si>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</si>
  <si>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</si>
  <si>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</si>
  <si>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</si>
  <si>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</si>
  <si>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</si>
  <si>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</si>
  <si>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</si>
  <si>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</si>
  <si>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</si>
  <si>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</si>
  <si>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</si>
  <si>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</si>
  <si>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</si>
  <si>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</si>
  <si>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</si>
  <si>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</si>
  <si>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</si>
  <si>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</si>
  <si>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</si>
  <si>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</si>
  <si>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</si>
  <si>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</si>
  <si>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</si>
  <si>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</si>
  <si>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</si>
  <si>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</si>
  <si>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</si>
  <si>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</si>
  <si>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</si>
  <si>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</si>
  <si>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</si>
  <si>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</si>
  <si>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</si>
  <si>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</si>
  <si>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</si>
  <si>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</si>
  <si>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</si>
  <si>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</si>
  <si>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</si>
  <si>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</si>
  <si>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</si>
  <si>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</si>
  <si>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</si>
  <si>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</si>
  <si>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</si>
  <si>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</si>
  <si>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</si>
  <si>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</si>
  <si>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</si>
  <si>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</si>
  <si>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</si>
  <si>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</si>
  <si>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</si>
  <si>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</si>
  <si>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</si>
  <si>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</si>
  <si>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</si>
  <si>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</si>
  <si>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</si>
  <si>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</si>
  <si>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</si>
  <si>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</si>
  <si>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</si>
  <si>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</si>
  <si>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</si>
  <si>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</si>
  <si>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</si>
  <si>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</si>
  <si>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</si>
  <si>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</si>
  <si>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</si>
  <si>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</si>
  <si>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</si>
  <si>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</si>
  <si>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</si>
  <si>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</si>
  <si>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</si>
  <si>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</si>
  <si>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</si>
  <si>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</si>
  <si>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</si>
  <si>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</si>
  <si>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</si>
  <si>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</si>
  <si>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</si>
  <si>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</si>
  <si>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</si>
  <si>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</si>
  <si>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</si>
  <si>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</si>
  <si>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</si>
  <si>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</si>
  <si>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</si>
  <si>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</si>
  <si>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</si>
  <si>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</si>
  <si>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</si>
  <si>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</si>
  <si>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</si>
  <si>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</si>
  <si>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</si>
  <si>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</si>
  <si>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</si>
  <si>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</si>
  <si>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</si>
  <si>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</si>
  <si>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</si>
  <si>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</si>
  <si>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</si>
  <si>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</si>
  <si>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</si>
  <si>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</si>
  <si>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</si>
  <si>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</si>
  <si>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</si>
  <si>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</si>
  <si>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</si>
  <si>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</si>
  <si>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</si>
  <si>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</si>
  <si>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</si>
  <si>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</si>
  <si>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</si>
  <si>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</si>
  <si>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</si>
  <si>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</si>
  <si>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</si>
  <si>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</si>
  <si>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</si>
  <si>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</si>
  <si>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</si>
  <si>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</si>
  <si>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</si>
  <si>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</si>
  <si>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</si>
  <si>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</si>
  <si>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</si>
  <si>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</si>
  <si>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</si>
  <si>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</si>
  <si>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</si>
  <si>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</si>
  <si>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</si>
  <si>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</si>
  <si>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</si>
  <si>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</si>
  <si>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</si>
  <si>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</si>
  <si>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</si>
  <si>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</si>
  <si>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</si>
  <si>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</si>
  <si>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</si>
  <si>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</si>
  <si>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</si>
  <si>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</si>
  <si>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</si>
  <si>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</si>
  <si>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</si>
  <si>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</si>
  <si>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</si>
  <si>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</si>
  <si>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</si>
  <si>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</si>
  <si>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</si>
  <si>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</si>
  <si>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</si>
  <si>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</si>
  <si>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</si>
  <si>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</si>
  <si>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</si>
  <si>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</si>
  <si>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</si>
  <si>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</si>
  <si>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</si>
  <si>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</si>
  <si>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</si>
  <si>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</si>
  <si>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</si>
  <si>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</si>
  <si>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</si>
  <si>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</si>
  <si>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</si>
  <si>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</si>
  <si>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</si>
  <si>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</si>
  <si>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</si>
  <si>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</si>
  <si>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</si>
  <si>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</si>
  <si>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</si>
  <si>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</si>
  <si>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</si>
  <si>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</si>
  <si>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</si>
  <si>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</si>
  <si>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</si>
  <si>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</si>
  <si>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</si>
  <si>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</si>
  <si>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</si>
  <si>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</si>
  <si>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</si>
  <si>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</si>
  <si>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</si>
  <si>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</si>
  <si>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</si>
  <si>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</si>
  <si>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</si>
  <si>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</si>
  <si>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</si>
  <si>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</si>
  <si>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</si>
  <si>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</si>
  <si>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</si>
  <si>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</si>
  <si>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</si>
  <si>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</si>
  <si>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</si>
  <si>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</si>
  <si>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</si>
  <si>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</si>
  <si>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</si>
  <si>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</si>
  <si>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</si>
  <si>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</si>
  <si>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</si>
  <si>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</si>
  <si>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</si>
  <si>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</si>
  <si>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</si>
  <si>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</si>
  <si>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</si>
  <si>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</si>
  <si>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</si>
  <si>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</si>
  <si>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</si>
  <si>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</si>
  <si>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</si>
  <si>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</si>
  <si>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</si>
  <si>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</si>
  <si>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</si>
  <si>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</si>
  <si>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</si>
  <si>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</si>
  <si>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</si>
  <si>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</si>
  <si>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</si>
  <si>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</si>
  <si>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</si>
  <si>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</si>
  <si>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</si>
  <si>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</si>
  <si>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</si>
  <si>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</si>
  <si>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</si>
  <si>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</si>
  <si>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</si>
  <si>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</si>
  <si>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</si>
  <si>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</si>
  <si>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</si>
  <si>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</si>
  <si>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</si>
  <si>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</si>
  <si>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</si>
  <si>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</si>
  <si>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</si>
  <si>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</si>
  <si>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</si>
  <si>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</si>
  <si>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</si>
  <si>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</si>
  <si>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</si>
  <si>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</si>
  <si>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</si>
  <si>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</si>
  <si>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</si>
  <si>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</si>
  <si>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</si>
  <si>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</si>
  <si>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</si>
  <si>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</si>
  <si>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</si>
  <si>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</si>
  <si>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</si>
  <si>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</si>
  <si>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</si>
  <si>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</si>
  <si>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</si>
  <si>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</si>
  <si>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</si>
  <si>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</si>
  <si>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</si>
  <si>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</si>
  <si>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</si>
  <si>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</si>
  <si>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</si>
  <si>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</si>
  <si>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</si>
  <si>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</si>
  <si>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</si>
  <si>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</si>
  <si>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</si>
  <si>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</si>
  <si>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</si>
  <si>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</si>
  <si>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</si>
  <si>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</si>
  <si>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</si>
  <si>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</si>
  <si>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</si>
  <si>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</si>
  <si>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</si>
  <si>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</si>
  <si>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</si>
  <si>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</si>
  <si>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</si>
  <si>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</si>
  <si>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</si>
  <si>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</si>
  <si>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</si>
  <si>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</si>
  <si>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</si>
  <si>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</si>
  <si>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</si>
  <si>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</si>
  <si>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</si>
  <si>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</si>
  <si>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</si>
  <si>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</si>
  <si>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</si>
  <si>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</si>
  <si>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</si>
  <si>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</si>
  <si>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</si>
  <si>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</si>
  <si>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</si>
  <si>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</si>
  <si>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</si>
  <si>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</si>
  <si>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</si>
  <si>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</si>
  <si>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</si>
  <si>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</si>
  <si>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</si>
  <si>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</si>
  <si>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</si>
  <si>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</si>
  <si>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</si>
  <si>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</si>
  <si>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</si>
  <si>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</si>
  <si>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</si>
  <si>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</si>
  <si>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</si>
  <si>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</si>
  <si>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</si>
  <si>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</si>
  <si>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</si>
  <si>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</si>
  <si>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</si>
  <si>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</si>
  <si>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</si>
  <si>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</si>
  <si>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</si>
  <si>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</si>
  <si>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</si>
  <si>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</si>
  <si>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</si>
  <si>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</si>
  <si>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</si>
  <si>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</si>
  <si>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</si>
  <si>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</si>
  <si>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</si>
  <si>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</si>
  <si>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</si>
  <si>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</si>
  <si>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</si>
  <si>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</si>
  <si>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</si>
  <si>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</si>
  <si>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</si>
  <si>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</si>
  <si>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</si>
  <si>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</si>
  <si>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</si>
  <si>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</si>
  <si>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</si>
  <si>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</si>
  <si>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</si>
  <si>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</si>
  <si>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</si>
  <si>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</si>
  <si>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</si>
  <si>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</si>
  <si>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</si>
  <si>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</si>
  <si>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</si>
  <si>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</si>
  <si>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</si>
  <si>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</si>
  <si>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</si>
  <si>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</si>
  <si>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</si>
  <si>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</si>
  <si>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</si>
  <si>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</si>
  <si>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</si>
  <si>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</si>
  <si>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</si>
  <si>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</si>
  <si>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</si>
  <si>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</si>
  <si>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</si>
  <si>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</si>
  <si>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</si>
  <si>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</si>
  <si>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</si>
  <si>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</si>
  <si>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</si>
  <si>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</si>
  <si>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</si>
  <si>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</si>
  <si>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</si>
  <si>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</si>
  <si>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</si>
  <si>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</si>
  <si>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</si>
  <si>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</si>
  <si>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</si>
  <si>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</si>
  <si>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</si>
  <si>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</si>
  <si>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</si>
  <si>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</si>
  <si>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</si>
  <si>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</si>
  <si>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</si>
  <si>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</si>
  <si>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</si>
  <si>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</si>
  <si>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</si>
  <si>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</si>
  <si>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</si>
  <si>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</si>
  <si>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</si>
  <si>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</si>
  <si>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</si>
  <si>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</si>
  <si>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</si>
  <si>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</si>
  <si>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</si>
  <si>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</si>
  <si>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</si>
  <si>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</si>
  <si>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</si>
  <si>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</si>
  <si>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</si>
  <si>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</si>
  <si>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</si>
  <si>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</si>
  <si>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</si>
  <si>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</si>
  <si>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</si>
  <si>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</si>
  <si>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</si>
  <si>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</si>
  <si>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</si>
  <si>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</si>
  <si>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</si>
  <si>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</si>
  <si>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</si>
  <si>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</si>
  <si>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</si>
  <si>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</si>
  <si>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</si>
  <si>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</si>
  <si>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</si>
  <si>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</si>
  <si>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</si>
  <si>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</si>
  <si>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</si>
  <si>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</si>
  <si>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</si>
  <si>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</si>
  <si>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</si>
  <si>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</si>
  <si>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</si>
  <si>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</si>
  <si>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</si>
  <si>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</si>
  <si>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</si>
  <si>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</si>
  <si>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</si>
  <si>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</si>
  <si>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</si>
  <si>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</si>
  <si>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</si>
  <si>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</si>
  <si>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</si>
  <si>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</si>
  <si>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</si>
  <si>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</si>
  <si>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</si>
  <si>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</si>
  <si>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</si>
  <si>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</si>
  <si>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</si>
  <si>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</si>
  <si>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</si>
  <si>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</si>
  <si>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</si>
  <si>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</si>
  <si>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</si>
  <si>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</si>
  <si>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</si>
  <si>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</si>
  <si>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</si>
  <si>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</si>
  <si>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</si>
  <si>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</si>
  <si>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</si>
  <si>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</si>
  <si>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</si>
  <si>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</si>
  <si>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</si>
  <si>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</si>
  <si>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</si>
  <si>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</si>
  <si>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</si>
  <si>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</si>
  <si>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</si>
  <si>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</si>
  <si>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</si>
  <si>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</si>
  <si>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</si>
  <si>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</si>
  <si>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</si>
  <si>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</si>
  <si>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</si>
  <si>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</si>
  <si>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</si>
  <si>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</si>
  <si>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</si>
  <si>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</si>
  <si>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</si>
  <si>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</si>
  <si>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</si>
  <si>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</si>
  <si>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</si>
  <si>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</si>
  <si>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</si>
  <si>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</si>
  <si>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</si>
  <si>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</si>
  <si>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</si>
  <si>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</si>
  <si>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</si>
  <si>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</si>
  <si>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</si>
  <si>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</si>
  <si>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</si>
  <si>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</si>
  <si>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</si>
  <si>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</si>
  <si>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</si>
  <si>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</si>
  <si>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</si>
  <si>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</si>
  <si>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</si>
  <si>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</si>
  <si>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</si>
  <si>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</si>
  <si>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</si>
  <si>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</si>
  <si>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</si>
  <si>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</si>
  <si>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</si>
  <si>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</si>
  <si>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</si>
  <si>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</si>
  <si>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</si>
  <si>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</si>
  <si>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</si>
  <si>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</si>
  <si>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</si>
  <si>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</si>
  <si>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</si>
  <si>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</si>
  <si>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</si>
  <si>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</si>
  <si>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</si>
  <si>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</si>
  <si>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</si>
  <si>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</si>
  <si>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</si>
  <si>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</si>
  <si>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</si>
  <si>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</si>
  <si>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</si>
  <si>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</si>
  <si>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</si>
  <si>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</si>
  <si>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</si>
  <si>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</si>
  <si>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</si>
  <si>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</si>
  <si>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</si>
  <si>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</si>
  <si>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</si>
  <si>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</si>
  <si>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</si>
  <si>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</si>
  <si>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</si>
  <si>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</si>
  <si>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</si>
  <si>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</si>
  <si>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</si>
  <si>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</si>
  <si>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</si>
  <si>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</si>
  <si>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</si>
  <si>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</si>
  <si>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</si>
  <si>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</si>
  <si>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</si>
  <si>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</si>
  <si>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</si>
  <si>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</si>
  <si>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</si>
  <si>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</si>
  <si>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</si>
  <si>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</si>
  <si>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</si>
  <si>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</si>
  <si>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</si>
  <si>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</si>
  <si>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</si>
  <si>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</si>
  <si>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</si>
  <si>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</si>
  <si>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</si>
  <si>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</si>
  <si>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</si>
  <si>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</si>
  <si>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</si>
  <si>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</si>
  <si>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</si>
  <si>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</si>
  <si>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</si>
  <si>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</si>
  <si>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</si>
  <si>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</si>
  <si>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</si>
  <si>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</si>
  <si>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</si>
  <si>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</si>
  <si>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</si>
  <si>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</si>
  <si>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</si>
  <si>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</si>
  <si>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</si>
  <si>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</si>
  <si>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</si>
  <si>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</si>
  <si>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</si>
  <si>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</si>
  <si>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</si>
  <si>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</si>
  <si>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</si>
  <si>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</si>
  <si>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</si>
  <si>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</si>
  <si>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</si>
  <si>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</si>
  <si>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</si>
  <si>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</si>
  <si>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</si>
  <si>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</si>
  <si>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</si>
  <si>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</si>
  <si>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</si>
  <si>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</si>
  <si>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</si>
  <si>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</si>
  <si>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</si>
  <si>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</si>
  <si>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</si>
  <si>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</si>
  <si>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</si>
  <si>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</si>
  <si>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</si>
  <si>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</si>
  <si>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</si>
  <si>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</si>
  <si>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</si>
  <si>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</si>
  <si>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</si>
  <si>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</si>
  <si>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</si>
  <si>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</si>
  <si>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</si>
  <si>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</si>
  <si>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</si>
  <si>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</si>
  <si>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</si>
  <si>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</si>
  <si>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</si>
  <si>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</si>
  <si>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</si>
  <si>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</si>
  <si>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</si>
  <si>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</si>
  <si>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</si>
  <si>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</si>
  <si>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</si>
  <si>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</si>
  <si>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</si>
  <si>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</si>
  <si>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</si>
  <si>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</si>
  <si>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</si>
  <si>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</si>
  <si>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</si>
  <si>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</si>
  <si>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</si>
  <si>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</si>
  <si>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</si>
  <si>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</si>
  <si>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</si>
  <si>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</si>
  <si>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</si>
  <si>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</si>
  <si>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</si>
  <si>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</si>
  <si>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</si>
  <si>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</si>
  <si>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</si>
  <si>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</si>
  <si>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</si>
  <si>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</si>
  <si>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</si>
  <si>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</si>
  <si>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</si>
  <si>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</si>
  <si>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</si>
  <si>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</si>
  <si>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</si>
  <si>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</si>
  <si>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</si>
  <si>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</si>
  <si>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</si>
  <si>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</si>
  <si>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</si>
  <si>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</si>
  <si>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</si>
  <si>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</si>
  <si>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</si>
  <si>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</si>
  <si>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</si>
  <si>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</si>
  <si>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</si>
  <si>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</si>
  <si>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</si>
  <si>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</si>
  <si>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</si>
  <si>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</si>
  <si>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</si>
  <si>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</si>
  <si>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</si>
  <si>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</si>
  <si>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</si>
  <si>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</si>
  <si>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</si>
  <si>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</si>
  <si>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</si>
  <si>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</si>
  <si>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</si>
  <si>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</si>
  <si>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</si>
  <si>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</si>
  <si>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</si>
  <si>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</si>
  <si>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</si>
  <si>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</si>
  <si>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</si>
  <si>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</si>
  <si>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</si>
  <si>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</si>
  <si>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</si>
  <si>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</si>
  <si>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</si>
  <si>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</si>
  <si>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</si>
  <si>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</si>
  <si>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</si>
  <si>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</si>
  <si>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</si>
  <si>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</si>
  <si>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</si>
  <si>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</si>
  <si>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</si>
  <si>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</si>
  <si>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</si>
  <si>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</si>
  <si>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</si>
  <si>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</si>
  <si>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</si>
  <si>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</si>
  <si>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</si>
  <si>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</si>
  <si>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</si>
  <si>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</si>
  <si>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</si>
  <si>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</si>
  <si>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</si>
  <si>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</si>
  <si>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</si>
  <si>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</si>
  <si>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</si>
  <si>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</si>
  <si>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</si>
  <si>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</si>
  <si>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</si>
  <si>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</si>
  <si>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</si>
  <si>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</si>
  <si>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</si>
  <si>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</si>
  <si>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</si>
  <si>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</si>
  <si>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</si>
  <si>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</si>
  <si>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</si>
  <si>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</si>
  <si>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</si>
  <si>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</si>
  <si>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</si>
  <si>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</si>
  <si>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</si>
  <si>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</si>
  <si>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</si>
  <si>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</si>
  <si>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</si>
  <si>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</si>
  <si>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</si>
  <si>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</si>
  <si>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</si>
  <si>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</si>
  <si>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</si>
  <si>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</si>
  <si>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</si>
  <si>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</si>
  <si>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</si>
  <si>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</si>
  <si>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</si>
  <si>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</si>
  <si>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</si>
  <si>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</si>
  <si>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</si>
  <si>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</si>
  <si>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</si>
  <si>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</si>
  <si>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</si>
  <si>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</si>
  <si>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</si>
  <si>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</si>
  <si>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</si>
  <si>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</si>
  <si>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</si>
  <si>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</si>
  <si>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</si>
  <si>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</si>
  <si>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</si>
  <si>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</si>
  <si>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</si>
  <si>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</si>
  <si>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</si>
  <si>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</si>
  <si>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</si>
  <si>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</si>
  <si>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</si>
  <si>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</si>
  <si>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</si>
  <si>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</si>
  <si>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</si>
  <si>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</si>
  <si>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</si>
  <si>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</si>
  <si>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</si>
  <si>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</si>
  <si>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</si>
  <si>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</si>
  <si>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</si>
  <si>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</si>
  <si>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</si>
  <si>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</si>
  <si>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</si>
  <si>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</si>
  <si>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</si>
  <si>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</si>
  <si>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</si>
  <si>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</si>
  <si>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</si>
  <si>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</si>
  <si>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</si>
  <si>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</si>
  <si>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</si>
  <si>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</si>
  <si>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</si>
  <si>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</si>
  <si>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</si>
  <si>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</si>
  <si>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</si>
  <si>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</si>
  <si>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</si>
  <si>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</si>
  <si>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</si>
  <si>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</si>
  <si>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</si>
  <si>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</si>
  <si>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</si>
  <si>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</si>
  <si>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</si>
  <si>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</si>
  <si>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</si>
  <si>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</si>
  <si>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</si>
  <si>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</si>
  <si>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</si>
  <si>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</si>
  <si>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</si>
  <si>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</si>
  <si>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</si>
  <si>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</si>
  <si>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</si>
  <si>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</si>
  <si>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</si>
  <si>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</si>
  <si>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</si>
  <si>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</si>
  <si>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</si>
  <si>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</si>
  <si>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</si>
  <si>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</si>
  <si>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</si>
  <si>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</si>
  <si>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</si>
  <si>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</si>
  <si>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</si>
  <si>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</si>
  <si>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</si>
  <si>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</si>
  <si>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</si>
  <si>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</si>
  <si>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</si>
  <si>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</si>
  <si>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</si>
  <si>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</si>
  <si>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</si>
  <si>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</si>
  <si>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</si>
  <si>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</si>
  <si>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</si>
  <si>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</si>
  <si>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</si>
  <si>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</si>
  <si>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</si>
  <si>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</si>
  <si>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</si>
  <si>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</si>
  <si>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</si>
  <si>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</si>
  <si>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</si>
  <si>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</si>
  <si>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</si>
  <si>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</si>
  <si>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</si>
  <si>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</si>
  <si>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</si>
  <si>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</si>
  <si>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</si>
  <si>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</si>
  <si>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</si>
  <si>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</si>
  <si>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</si>
  <si>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</si>
  <si>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</si>
  <si>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</si>
  <si>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</si>
  <si>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</si>
  <si>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</si>
  <si>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</si>
  <si>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</si>
  <si>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</si>
  <si>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</si>
  <si>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</si>
  <si>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</si>
  <si>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</si>
  <si>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</si>
  <si>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</si>
  <si>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</si>
  <si>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</si>
  <si>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</si>
  <si>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</si>
  <si>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</si>
  <si>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</si>
  <si>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</si>
  <si>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</si>
  <si>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</si>
  <si>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</si>
  <si>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</si>
  <si>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</si>
  <si>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</si>
  <si>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</si>
  <si>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</si>
  <si>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</si>
  <si>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</si>
  <si>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</si>
  <si>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</si>
  <si>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</si>
  <si>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</si>
  <si>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</si>
  <si>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</si>
  <si>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</si>
  <si>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</si>
  <si>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</si>
  <si>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</si>
  <si>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</si>
  <si>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</si>
  <si>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</si>
  <si>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</si>
  <si>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</si>
  <si>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</si>
  <si>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</si>
  <si>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</si>
  <si>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</si>
  <si>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</si>
  <si>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</si>
  <si>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</si>
  <si>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</si>
  <si>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</si>
  <si>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</si>
  <si>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</si>
  <si>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</si>
  <si>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</si>
  <si>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</si>
  <si>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</si>
  <si>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</si>
  <si>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</si>
  <si>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</si>
  <si>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</si>
  <si>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</si>
  <si>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</si>
  <si>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</si>
  <si>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</si>
  <si>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</si>
  <si>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</si>
  <si>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</si>
  <si>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</si>
  <si>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</si>
  <si>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</si>
  <si>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</si>
  <si>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</si>
  <si>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</si>
  <si>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</si>
  <si>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</si>
  <si>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</si>
  <si>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</si>
  <si>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</si>
  <si>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</si>
  <si>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</si>
  <si>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</si>
  <si>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</si>
  <si>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</si>
  <si>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</si>
  <si>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</si>
  <si>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</si>
  <si>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</si>
  <si>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</si>
  <si>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</si>
  <si>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</si>
  <si>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</si>
  <si>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</si>
  <si>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</si>
  <si>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</si>
  <si>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</si>
  <si>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</si>
  <si>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</si>
  <si>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</si>
  <si>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</si>
  <si>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</si>
  <si>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</si>
  <si>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</si>
  <si>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</si>
  <si>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</si>
  <si>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</si>
  <si>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</si>
  <si>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</si>
  <si>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</si>
  <si>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</si>
  <si>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</si>
  <si>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</si>
  <si>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</si>
  <si>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</si>
  <si>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</si>
  <si>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</si>
  <si>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</si>
  <si>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</si>
  <si>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</si>
  <si>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</si>
  <si>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</si>
  <si>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</si>
  <si>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</si>
  <si>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</si>
  <si>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</si>
  <si>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</si>
  <si>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</si>
  <si>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</si>
  <si>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</si>
  <si>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</si>
  <si>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</si>
  <si>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</si>
  <si>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</si>
  <si>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</si>
  <si>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</si>
  <si>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</si>
  <si>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</si>
  <si>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</si>
  <si>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</si>
  <si>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</si>
  <si>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</si>
  <si>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</si>
  <si>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</si>
  <si>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</si>
  <si>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</si>
  <si>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</si>
  <si>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</si>
  <si>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</si>
  <si>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</si>
  <si>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</si>
  <si>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</si>
  <si>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</si>
  <si>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</si>
  <si>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</si>
  <si>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</si>
  <si>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</si>
  <si>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</si>
  <si>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</si>
  <si>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</si>
  <si>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</si>
  <si>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</si>
  <si>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</si>
  <si>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</si>
  <si>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</si>
  <si>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</si>
  <si>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</si>
  <si>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</si>
  <si>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</si>
  <si>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</si>
  <si>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</si>
  <si>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</si>
  <si>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</si>
  <si>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</si>
  <si>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</si>
  <si>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</si>
  <si>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</si>
  <si>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</si>
  <si>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</si>
  <si>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</si>
  <si>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</si>
  <si>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</si>
  <si>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</si>
  <si>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</si>
  <si>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</si>
  <si>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</si>
  <si>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</si>
  <si>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</si>
  <si>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</si>
  <si>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</si>
  <si>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</si>
  <si>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</si>
  <si>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</si>
  <si>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</si>
  <si>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</si>
  <si>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</si>
  <si>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</si>
  <si>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</si>
  <si>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</si>
  <si>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</si>
  <si>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</si>
  <si>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</si>
  <si>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</si>
  <si>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</si>
  <si>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</si>
  <si>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</si>
  <si>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</si>
  <si>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</si>
  <si>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</si>
  <si>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</si>
  <si>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</si>
  <si>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</si>
  <si>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</si>
  <si>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</si>
  <si>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</si>
  <si>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</si>
  <si>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</si>
  <si>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</si>
  <si>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</si>
  <si>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</si>
  <si>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</si>
  <si>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</si>
  <si>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</si>
  <si>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</si>
  <si>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</si>
  <si>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</si>
  <si>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</si>
  <si>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</si>
  <si>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</si>
  <si>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</si>
  <si>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</si>
  <si>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</si>
  <si>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</si>
  <si>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</si>
  <si>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</si>
  <si>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</si>
  <si>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</si>
  <si>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</si>
  <si>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</si>
  <si>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</si>
  <si>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</si>
  <si>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</si>
  <si>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</si>
  <si>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</si>
  <si>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</si>
  <si>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</si>
  <si>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</si>
  <si>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</si>
  <si>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</si>
  <si>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</si>
  <si>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</si>
  <si>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</si>
  <si>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</si>
  <si>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</si>
  <si>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</si>
  <si>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</si>
  <si>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</si>
  <si>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</si>
  <si>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</si>
  <si>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</si>
  <si>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</si>
  <si>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</si>
  <si>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</si>
  <si>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</si>
  <si>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</si>
  <si>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</si>
  <si>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</si>
  <si>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</si>
  <si>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</si>
  <si>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</si>
  <si>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</si>
  <si>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</si>
  <si>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</si>
  <si>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</si>
  <si>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</si>
  <si>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</si>
  <si>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</si>
  <si>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</si>
  <si>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</si>
  <si>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</si>
  <si>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</si>
  <si>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</si>
  <si>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</si>
  <si>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</si>
  <si>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</si>
  <si>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</si>
  <si>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</si>
  <si>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</si>
  <si>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</si>
  <si>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</si>
  <si>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</si>
  <si>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</si>
  <si>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</si>
  <si>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</si>
  <si>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</si>
  <si>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</si>
  <si>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</si>
  <si>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</si>
  <si>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</si>
  <si>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</si>
  <si>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</si>
  <si>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</si>
  <si>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</si>
  <si>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</si>
  <si>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</si>
  <si>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</si>
  <si>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</si>
  <si>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</si>
  <si>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</si>
  <si>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</si>
  <si>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</si>
  <si>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</si>
  <si>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</si>
  <si>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</si>
  <si>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</si>
  <si>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</si>
  <si>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</si>
  <si>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</si>
  <si>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</si>
  <si>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</si>
  <si>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</si>
  <si>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</si>
  <si>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</si>
  <si>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</si>
  <si>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</si>
  <si>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</si>
  <si>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</si>
  <si>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</si>
  <si>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</si>
  <si>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</si>
  <si>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</si>
  <si>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</si>
  <si>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</si>
  <si>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</si>
  <si>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</si>
  <si>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</si>
  <si>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</si>
  <si>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</si>
  <si>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</si>
  <si>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</si>
  <si>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</si>
  <si>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</si>
  <si>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</si>
  <si>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</si>
  <si>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</si>
  <si>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</si>
  <si>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</si>
  <si>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</si>
  <si>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</si>
  <si>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</si>
  <si>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</si>
  <si>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</si>
  <si>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</si>
  <si>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</si>
  <si>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</si>
  <si>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</si>
  <si>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</si>
  <si>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</si>
  <si>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</si>
  <si>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</si>
  <si>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</si>
  <si>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</si>
  <si>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</si>
  <si>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</si>
  <si>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</si>
  <si>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</si>
  <si>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</si>
  <si>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</si>
  <si>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</si>
  <si>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</si>
  <si>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</si>
  <si>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</si>
  <si>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</si>
  <si>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</si>
  <si>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</si>
  <si>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</si>
  <si>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</si>
  <si>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</si>
  <si>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</si>
  <si>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</si>
  <si>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</si>
  <si>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</si>
  <si>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</si>
  <si>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</si>
  <si>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</si>
  <si>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</si>
  <si>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</si>
  <si>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</si>
  <si>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</si>
  <si>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</si>
  <si>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</si>
  <si>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</si>
  <si>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</si>
  <si>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</si>
  <si>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</si>
  <si>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</si>
  <si>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</si>
  <si>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</si>
  <si>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</si>
  <si>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</si>
  <si>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</si>
  <si>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</si>
  <si>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</si>
  <si>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</si>
  <si>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</si>
  <si>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</si>
  <si>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</si>
  <si>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</si>
  <si>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</si>
  <si>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</si>
  <si>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</si>
  <si>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</si>
  <si>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</si>
  <si>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</si>
  <si>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</si>
  <si>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</si>
  <si>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</si>
  <si>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</si>
  <si>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</si>
  <si>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</si>
  <si>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</si>
  <si>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</si>
  <si>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</si>
  <si>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</si>
  <si>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</si>
  <si>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</si>
  <si>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</si>
  <si>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</si>
  <si>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</si>
  <si>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</si>
  <si>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</si>
  <si>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</si>
  <si>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</si>
  <si>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</si>
  <si>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</si>
  <si>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</si>
  <si>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</si>
  <si>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</si>
  <si>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</si>
  <si>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</si>
  <si>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</si>
  <si>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</si>
  <si>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</si>
  <si>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</si>
  <si>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</si>
  <si>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</si>
  <si>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</si>
  <si>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</si>
  <si>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</si>
  <si>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</si>
  <si>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</si>
  <si>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</si>
  <si>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</si>
  <si>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</si>
  <si>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</si>
  <si>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</si>
  <si>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</si>
  <si>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</si>
  <si>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</si>
  <si>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</si>
  <si>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</si>
  <si>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</si>
  <si>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</si>
  <si>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</si>
  <si>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</si>
  <si>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</si>
  <si>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</si>
  <si>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</si>
  <si>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</si>
  <si>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</si>
  <si>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</si>
  <si>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</si>
  <si>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</si>
  <si>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</si>
  <si>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</si>
  <si>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</si>
  <si>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</si>
  <si>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</si>
  <si>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</si>
  <si>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</si>
  <si>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</si>
  <si>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</si>
  <si>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</si>
  <si>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</si>
  <si>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</si>
  <si>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</si>
  <si>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</si>
  <si>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</si>
  <si>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</si>
  <si>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</si>
  <si>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</si>
  <si>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</si>
  <si>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</si>
  <si>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</si>
  <si>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</si>
  <si>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</si>
  <si>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</si>
  <si>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</si>
  <si>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</si>
  <si>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</si>
  <si>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</si>
  <si>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</si>
  <si>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</si>
  <si>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</si>
  <si>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</si>
  <si>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</si>
  <si>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</si>
  <si>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</si>
  <si>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</si>
  <si>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</si>
  <si>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</si>
  <si>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</si>
  <si>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</si>
  <si>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</si>
  <si>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</si>
  <si>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</si>
  <si>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</si>
  <si>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</si>
  <si>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</si>
  <si>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</si>
  <si>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</si>
  <si>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</si>
  <si>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</si>
  <si>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</si>
  <si>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</si>
  <si>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</si>
  <si>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</si>
  <si>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</si>
  <si>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</si>
  <si>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</si>
  <si>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</si>
  <si>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</si>
  <si>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</si>
  <si>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</si>
  <si>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</si>
  <si>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</si>
  <si>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</si>
  <si>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</si>
  <si>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</si>
  <si>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</si>
  <si>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</si>
  <si>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</si>
  <si>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</si>
  <si>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</si>
  <si>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</si>
  <si>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</si>
  <si>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</si>
  <si>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</si>
  <si>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</si>
  <si>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</si>
  <si>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</si>
  <si>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</si>
  <si>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</si>
  <si>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</si>
  <si>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</si>
  <si>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</si>
  <si>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</si>
  <si>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</si>
  <si>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</si>
  <si>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</si>
  <si>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</si>
  <si>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</si>
  <si>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</si>
  <si>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</si>
  <si>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</si>
  <si>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</si>
  <si>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</si>
  <si>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</si>
  <si>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</si>
  <si>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</si>
  <si>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</si>
  <si>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</si>
  <si>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</si>
  <si>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</si>
  <si>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</si>
  <si>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</si>
  <si>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</si>
  <si>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</si>
  <si>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</si>
  <si>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</si>
  <si>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</si>
  <si>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</si>
  <si>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</si>
  <si>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</si>
  <si>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</si>
  <si>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</si>
  <si>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</si>
  <si>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</si>
  <si>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</si>
  <si>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</si>
  <si>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</si>
  <si>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</si>
  <si>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</si>
  <si>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</si>
  <si>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</si>
  <si>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</si>
  <si>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</si>
  <si>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</si>
  <si>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</si>
  <si>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</si>
  <si>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</si>
  <si>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</si>
  <si>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</si>
  <si>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</si>
  <si>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</si>
  <si>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</si>
  <si>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</si>
  <si>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</si>
  <si>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</si>
  <si>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</si>
  <si>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</si>
  <si>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</si>
  <si>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</si>
  <si>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</si>
  <si>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</si>
  <si>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</si>
  <si>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</si>
  <si>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</si>
  <si>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</si>
  <si>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</si>
  <si>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</si>
  <si>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</si>
  <si>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</si>
  <si>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</si>
  <si>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</si>
  <si>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</si>
  <si>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</si>
  <si>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</si>
  <si>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</si>
  <si>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</si>
  <si>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</si>
  <si>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</si>
  <si>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</si>
  <si>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</si>
  <si>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</si>
  <si>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</si>
  <si>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</si>
  <si>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</si>
  <si>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</si>
  <si>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</si>
  <si>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</si>
  <si>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</si>
  <si>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</si>
  <si>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</si>
  <si>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</si>
  <si>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</si>
  <si>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</si>
  <si>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</si>
  <si>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</si>
  <si>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</si>
  <si>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</si>
  <si>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</si>
  <si>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</si>
  <si>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</si>
  <si>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</si>
  <si>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</si>
  <si>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</si>
  <si>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</si>
  <si>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</si>
  <si>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</si>
  <si>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</si>
  <si>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</si>
  <si>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</si>
  <si>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</si>
  <si>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</si>
  <si>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</si>
  <si>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</si>
  <si>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</si>
  <si>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</si>
  <si>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</si>
  <si>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</si>
  <si>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</si>
  <si>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</si>
  <si>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</si>
  <si>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</si>
  <si>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</si>
  <si>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</si>
  <si>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</si>
  <si>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</si>
  <si>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</si>
  <si>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</si>
  <si>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</si>
  <si>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</si>
  <si>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</si>
  <si>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</si>
  <si>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</si>
  <si>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</si>
  <si>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</si>
  <si>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</si>
  <si>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</si>
  <si>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</si>
  <si>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</si>
  <si>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</si>
  <si>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</si>
  <si>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</si>
  <si>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</si>
  <si>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</si>
  <si>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</si>
  <si>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</si>
  <si>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</si>
  <si>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</si>
  <si>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</si>
  <si>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</si>
  <si>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</si>
  <si>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</si>
  <si>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</si>
  <si>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</si>
  <si>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</si>
  <si>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</si>
  <si>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</si>
  <si>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</si>
  <si>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</si>
  <si>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</si>
  <si>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</si>
  <si>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</si>
  <si>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</si>
  <si>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</si>
  <si>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</si>
  <si>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</si>
  <si>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</si>
  <si>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</si>
  <si>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</si>
  <si>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</si>
  <si>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</si>
  <si>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</si>
  <si>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</si>
  <si>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</si>
  <si>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</si>
  <si>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</si>
  <si>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</si>
  <si>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</si>
  <si>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</si>
  <si>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</si>
  <si>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</si>
  <si>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</si>
  <si>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</si>
  <si>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</si>
  <si>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</si>
  <si>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</si>
  <si>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</si>
  <si>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</si>
  <si>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</si>
  <si>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</si>
  <si>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</si>
  <si>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</si>
  <si>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</si>
  <si>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</si>
  <si>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</si>
  <si>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</si>
  <si>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</si>
  <si>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</si>
  <si>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</si>
  <si>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</si>
  <si>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</si>
  <si>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</si>
  <si>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</si>
  <si>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</si>
  <si>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</si>
  <si>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</si>
  <si>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</si>
  <si>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</si>
  <si>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</si>
  <si>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</si>
  <si>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</si>
  <si>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</si>
  <si>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</si>
  <si>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</si>
  <si>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</si>
  <si>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</si>
  <si>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</si>
  <si>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</si>
  <si>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</si>
  <si>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</si>
  <si>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</si>
  <si>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</si>
  <si>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</si>
  <si>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</si>
  <si>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</si>
  <si>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</si>
  <si>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</si>
  <si>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</si>
  <si>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</si>
  <si>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</si>
  <si>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</si>
  <si>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</si>
  <si>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</si>
  <si>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</si>
  <si>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</si>
  <si>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</si>
  <si>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</si>
  <si>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</si>
  <si>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</si>
  <si>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</si>
  <si>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</si>
  <si>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</si>
  <si>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</si>
  <si>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</si>
  <si>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</si>
  <si>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</si>
  <si>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</si>
  <si>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</si>
  <si>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</si>
  <si>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</si>
  <si>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</si>
  <si>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</si>
  <si>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</si>
  <si>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</si>
  <si>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</si>
  <si>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</si>
  <si>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</si>
  <si>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</si>
  <si>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</si>
  <si>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</si>
  <si>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</si>
  <si>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</si>
  <si>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</si>
  <si>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</si>
  <si>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</si>
  <si>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</si>
  <si>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</si>
  <si>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</si>
  <si>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</si>
  <si>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</si>
  <si>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</si>
  <si>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</si>
  <si>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</si>
  <si>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</si>
  <si>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</si>
  <si>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</si>
  <si>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</si>
  <si>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</si>
  <si>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</si>
  <si>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</si>
  <si>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</si>
  <si>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</si>
  <si>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</si>
  <si>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</si>
  <si>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</si>
  <si>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</si>
  <si>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</si>
  <si>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</si>
  <si>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</si>
  <si>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</si>
  <si>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</si>
  <si>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</si>
  <si>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</si>
  <si>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</si>
  <si>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</si>
  <si>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</si>
  <si>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</si>
  <si>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</si>
  <si>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</si>
  <si>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</si>
  <si>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</si>
  <si>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</si>
  <si>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</si>
  <si>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</si>
  <si>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</si>
  <si>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</si>
  <si>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</si>
  <si>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</si>
  <si>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</si>
  <si>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</si>
  <si>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</si>
  <si>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</si>
  <si>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</si>
  <si>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</si>
  <si>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</si>
  <si>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</si>
  <si>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</si>
  <si>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</si>
  <si>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</si>
  <si>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</si>
  <si>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</si>
  <si>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</si>
  <si>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</si>
  <si>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</si>
  <si>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</si>
  <si>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</si>
  <si>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</si>
  <si>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</si>
  <si>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</si>
  <si>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</si>
  <si>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</si>
  <si>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</si>
  <si>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</si>
  <si>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</si>
  <si>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</si>
  <si>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</si>
  <si>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</si>
  <si>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</si>
  <si>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</si>
  <si>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</si>
  <si>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</si>
  <si>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</si>
  <si>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</si>
  <si>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</si>
  <si>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</si>
  <si>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</si>
  <si>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</si>
  <si>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</si>
  <si>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</si>
  <si>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</si>
  <si>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</si>
  <si>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</si>
  <si>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</si>
  <si>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</si>
  <si>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</si>
  <si>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</si>
  <si>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</si>
  <si>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</si>
  <si>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</si>
  <si>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</si>
  <si>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</si>
  <si>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</si>
  <si>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</si>
  <si>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</si>
  <si>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</si>
  <si>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</si>
  <si>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</si>
  <si>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</si>
  <si>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</si>
  <si>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</si>
  <si>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</si>
  <si>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</si>
  <si>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</si>
  <si>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</si>
  <si>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</si>
  <si>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</si>
  <si>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</si>
  <si>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</si>
  <si>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</si>
  <si>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</si>
  <si>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</si>
  <si>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</si>
  <si>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</si>
  <si>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</si>
  <si>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</si>
  <si>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</si>
  <si>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</si>
  <si>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</si>
  <si>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</si>
  <si>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</si>
  <si>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</si>
  <si>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</si>
  <si>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</si>
  <si>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</si>
  <si>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</si>
  <si>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</si>
  <si>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</si>
  <si>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</si>
  <si>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</si>
  <si>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</si>
  <si>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</si>
  <si>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</si>
  <si>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</si>
  <si>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</si>
  <si>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</si>
  <si>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</si>
  <si>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</si>
  <si>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</si>
  <si>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</si>
  <si>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</si>
  <si>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</si>
  <si>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</si>
  <si>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</si>
  <si>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</si>
  <si>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</si>
  <si>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</si>
  <si>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</si>
  <si>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</si>
  <si>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</si>
  <si>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</si>
  <si>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</si>
  <si>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</si>
  <si>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</si>
  <si>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</si>
  <si>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</si>
  <si>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</si>
  <si>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</si>
  <si>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</si>
  <si>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</si>
  <si>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</si>
  <si>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</si>
  <si>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</si>
  <si>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</si>
  <si>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</si>
  <si>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</si>
  <si>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</si>
  <si>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</si>
  <si>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</si>
  <si>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</si>
  <si>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</si>
  <si>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</si>
  <si>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</si>
  <si>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</si>
  <si>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</si>
  <si>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</si>
  <si>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</si>
  <si>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</si>
  <si>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</si>
  <si>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</si>
  <si>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</si>
  <si>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</si>
  <si>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</si>
  <si>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</si>
  <si>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</si>
  <si>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</si>
  <si>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</si>
  <si>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</si>
  <si>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</si>
  <si>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</si>
  <si>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</si>
  <si>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</si>
  <si>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</si>
  <si>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</si>
  <si>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</si>
  <si>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</si>
  <si>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</si>
  <si>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</si>
  <si>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</si>
  <si>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</si>
  <si>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</si>
  <si>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</si>
  <si>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</si>
  <si>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</si>
  <si>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</si>
  <si>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</si>
  <si>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</si>
  <si>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</si>
  <si>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</si>
  <si>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</si>
  <si>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</si>
  <si>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</si>
  <si>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</si>
  <si>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</si>
  <si>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</si>
  <si>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</si>
  <si>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</si>
  <si>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</si>
  <si>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</si>
  <si>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</si>
  <si>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</si>
  <si>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</si>
  <si>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</si>
  <si>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</si>
  <si>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</si>
  <si>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</si>
  <si>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</si>
  <si>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</si>
  <si>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</si>
  <si>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</si>
  <si>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</si>
  <si>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</si>
  <si>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</si>
  <si>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</si>
  <si>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</si>
  <si>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</si>
  <si>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</si>
  <si>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</si>
  <si>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</si>
  <si>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</si>
  <si>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</si>
  <si>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</si>
  <si>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</si>
  <si>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</si>
  <si>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</si>
  <si>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</si>
  <si>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</si>
  <si>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</si>
  <si>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</si>
  <si>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</si>
  <si>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</si>
  <si>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</si>
  <si>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</si>
  <si>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</si>
  <si>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</si>
  <si>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</si>
  <si>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</si>
  <si>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</si>
  <si>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</si>
  <si>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</si>
  <si>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</si>
  <si>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</si>
  <si>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</si>
  <si>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</si>
  <si>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</si>
  <si>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</si>
  <si>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</si>
  <si>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</si>
  <si>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</si>
  <si>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</si>
  <si>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</si>
  <si>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</si>
  <si>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</si>
  <si>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</si>
  <si>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</si>
  <si>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</si>
  <si>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</si>
  <si>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</si>
  <si>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</si>
  <si>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</si>
  <si>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</si>
  <si>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</si>
  <si>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</si>
  <si>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</si>
  <si>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</si>
  <si>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</si>
  <si>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</si>
  <si>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</si>
  <si>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</si>
  <si>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</si>
  <si>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</si>
  <si>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</si>
  <si>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</si>
  <si>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</si>
  <si>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</si>
  <si>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</si>
  <si>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</si>
  <si>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</si>
  <si>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</si>
  <si>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</si>
  <si>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</si>
  <si>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</si>
  <si>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</si>
  <si>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</si>
  <si>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</si>
  <si>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</si>
  <si>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</si>
  <si>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</si>
  <si>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</si>
  <si>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</si>
  <si>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</si>
  <si>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</si>
  <si>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</si>
  <si>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</si>
  <si>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</si>
  <si>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</si>
  <si>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</si>
  <si>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</si>
  <si>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</si>
  <si>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</si>
  <si>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</si>
  <si>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</si>
  <si>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</si>
  <si>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</si>
  <si>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</si>
  <si>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</si>
  <si>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</si>
  <si>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</si>
  <si>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</si>
  <si>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</si>
  <si>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</si>
  <si>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</si>
  <si>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</si>
  <si>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</si>
  <si>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</si>
  <si>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</si>
  <si>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</si>
  <si>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</si>
  <si>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</si>
  <si>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</si>
  <si>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</si>
  <si>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</si>
  <si>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</si>
  <si>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</si>
  <si>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</si>
  <si>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</si>
  <si>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</si>
  <si>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</si>
  <si>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</si>
  <si>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</si>
  <si>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</si>
  <si>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</si>
  <si>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</si>
  <si>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</si>
  <si>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</si>
  <si>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</si>
  <si>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</si>
  <si>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</si>
  <si>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</si>
  <si>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</si>
  <si>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</si>
  <si>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</si>
  <si>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</si>
  <si>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</si>
  <si>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</si>
  <si>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</si>
  <si>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</si>
  <si>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</si>
  <si>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</si>
  <si>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</si>
  <si>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</si>
  <si>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</si>
  <si>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</si>
  <si>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</si>
  <si>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</si>
  <si>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</si>
  <si>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</si>
  <si>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</si>
  <si>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</si>
  <si>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</si>
  <si>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</si>
  <si>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</si>
  <si>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</si>
  <si>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</si>
  <si>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</si>
  <si>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</si>
  <si>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</si>
  <si>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</si>
  <si>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</si>
  <si>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</si>
  <si>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</si>
  <si>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</si>
  <si>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</si>
  <si>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</si>
  <si>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</si>
  <si>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</si>
  <si>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</si>
  <si>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</si>
  <si>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</si>
  <si>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</si>
  <si>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</si>
  <si>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</si>
  <si>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</si>
  <si>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</si>
  <si>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</si>
  <si>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</si>
  <si>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</si>
  <si>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</si>
  <si>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</si>
  <si>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</si>
  <si>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</si>
  <si>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</si>
  <si>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</si>
  <si>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</si>
  <si>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</si>
  <si>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</si>
  <si>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</si>
  <si>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</si>
  <si>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</si>
  <si>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</si>
  <si>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</si>
  <si>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</si>
  <si>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</si>
  <si>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</si>
  <si>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</si>
  <si>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</si>
  <si>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</si>
  <si>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</si>
  <si>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</si>
  <si>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</si>
  <si>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</si>
  <si>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</si>
  <si>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</si>
  <si>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</si>
  <si>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</si>
  <si>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</si>
  <si>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</si>
  <si>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</si>
  <si>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</si>
  <si>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</si>
  <si>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</si>
  <si>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</si>
  <si>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</si>
  <si>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</si>
  <si>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</si>
  <si>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</si>
  <si>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</si>
  <si>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</si>
  <si>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</si>
  <si>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</si>
  <si>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</si>
  <si>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</si>
  <si>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</si>
  <si>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</si>
  <si>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</si>
  <si>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</si>
  <si>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</si>
  <si>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</si>
  <si>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</si>
  <si>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</si>
  <si>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</si>
  <si>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</si>
  <si>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</si>
  <si>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</si>
  <si>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</si>
  <si>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</si>
  <si>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</si>
  <si>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</si>
  <si>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</si>
  <si>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</si>
  <si>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</si>
  <si>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</si>
  <si>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</si>
  <si>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</si>
  <si>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</si>
  <si>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</si>
  <si>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</si>
  <si>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</si>
  <si>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</si>
  <si>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</si>
  <si>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</si>
  <si>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</si>
  <si>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</si>
  <si>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</si>
  <si>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</si>
  <si>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</si>
  <si>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</si>
  <si>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</si>
  <si>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</si>
  <si>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</si>
  <si>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</si>
  <si>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</si>
  <si>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</si>
  <si>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</si>
  <si>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</si>
  <si>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</si>
  <si>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</si>
  <si>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</si>
  <si>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</si>
  <si>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</si>
  <si>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</si>
  <si>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</si>
  <si>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</si>
  <si>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</si>
  <si>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</si>
  <si>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</si>
  <si>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</si>
  <si>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</si>
  <si>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</si>
  <si>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</si>
  <si>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</si>
  <si>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</si>
  <si>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</si>
  <si>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</si>
  <si>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</si>
  <si>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</si>
  <si>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</si>
  <si>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</si>
  <si>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</si>
  <si>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</si>
  <si>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</si>
  <si>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</si>
  <si>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</si>
  <si>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</si>
  <si>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</si>
  <si>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</si>
  <si>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</si>
  <si>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</si>
  <si>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</si>
  <si>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</si>
  <si>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</si>
  <si>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</si>
  <si>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</si>
  <si>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</si>
  <si>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</si>
  <si>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</si>
  <si>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</si>
  <si>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</si>
  <si>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</si>
  <si>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</si>
  <si>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</si>
  <si>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</si>
  <si>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</si>
  <si>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</si>
  <si>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</si>
  <si>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</si>
  <si>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</si>
  <si>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</si>
  <si>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</si>
  <si>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</si>
  <si>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</si>
  <si>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</si>
  <si>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</si>
  <si>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</si>
  <si>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</si>
  <si>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</si>
  <si>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</si>
  <si>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</si>
  <si>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</si>
  <si>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</si>
  <si>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</si>
  <si>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</si>
  <si>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</si>
  <si>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</si>
  <si>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</si>
  <si>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</si>
  <si>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</si>
  <si>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</si>
  <si>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</si>
  <si>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</si>
  <si>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</si>
  <si>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</si>
  <si>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</si>
  <si>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</si>
  <si>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</si>
  <si>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</si>
  <si>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</si>
  <si>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</si>
  <si>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</si>
  <si>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</si>
  <si>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</si>
  <si>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</si>
  <si>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</si>
  <si>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</si>
  <si>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</si>
  <si>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</si>
  <si>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</si>
  <si>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</si>
  <si>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</si>
  <si>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</si>
  <si>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</si>
  <si>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</si>
  <si>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</si>
  <si>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</si>
  <si>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</si>
  <si>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</si>
  <si>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</si>
  <si>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</si>
  <si>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</si>
  <si>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</si>
  <si>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</si>
  <si>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</si>
  <si>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</si>
  <si>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</si>
  <si>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</si>
  <si>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</si>
  <si>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</si>
  <si>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</si>
  <si>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</si>
  <si>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</si>
  <si>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</si>
  <si>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</si>
  <si>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</si>
  <si>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</si>
  <si>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</si>
  <si>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</si>
  <si>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</si>
  <si>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</si>
  <si>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</si>
  <si>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</si>
  <si>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</si>
  <si>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</si>
  <si>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</si>
  <si>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</si>
  <si>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</si>
  <si>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</si>
  <si>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</si>
  <si>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</si>
  <si>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</si>
  <si>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</si>
  <si>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</si>
  <si>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</si>
  <si>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</si>
  <si>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</si>
  <si>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</si>
  <si>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</si>
  <si>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</si>
  <si>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</si>
  <si>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</si>
  <si>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</si>
  <si>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</si>
  <si>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</si>
  <si>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</si>
  <si>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</si>
  <si>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</si>
  <si>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</si>
  <si>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</si>
  <si>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</si>
  <si>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</si>
  <si>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</si>
  <si>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</si>
  <si>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</si>
  <si>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</si>
  <si>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</si>
  <si>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</si>
  <si>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</si>
  <si>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</si>
  <si>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</si>
  <si>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</si>
  <si>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</si>
  <si>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</si>
  <si>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</si>
  <si>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</si>
  <si>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</si>
  <si>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</si>
  <si>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</si>
  <si>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</si>
  <si>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</si>
  <si>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</si>
  <si>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</si>
  <si>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</si>
  <si>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</si>
  <si>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</si>
  <si>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</si>
  <si>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</si>
  <si>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</si>
  <si>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</si>
  <si>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</si>
  <si>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</si>
  <si>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</si>
  <si>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</si>
  <si>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</si>
  <si>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</si>
  <si>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</si>
  <si>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</si>
  <si>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</si>
  <si>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</si>
  <si>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</si>
  <si>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</si>
  <si>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</si>
  <si>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</si>
  <si>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</si>
  <si>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</si>
  <si>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</si>
  <si>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</si>
  <si>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</si>
  <si>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</si>
  <si>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</si>
  <si>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</si>
  <si>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</si>
  <si>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</si>
  <si>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</si>
  <si>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</si>
  <si>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</si>
  <si>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</si>
  <si>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</si>
  <si>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</si>
  <si>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</si>
  <si>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</si>
  <si>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</si>
  <si>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</si>
  <si>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</si>
  <si>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</si>
  <si>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</si>
  <si>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</si>
  <si>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</si>
  <si>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</si>
  <si>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</si>
  <si>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</si>
  <si>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</si>
  <si>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</si>
  <si>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</si>
  <si>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</si>
  <si>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</si>
  <si>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</si>
  <si>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</si>
  <si>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</si>
  <si>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</si>
  <si>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</si>
  <si>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</si>
  <si>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</si>
  <si>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</si>
  <si>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</si>
  <si>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</si>
  <si>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</si>
  <si>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</si>
  <si>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</si>
  <si>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</si>
  <si>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</si>
  <si>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</si>
  <si>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</si>
  <si>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</si>
  <si>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</si>
  <si>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</si>
  <si>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</si>
  <si>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</si>
  <si>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</si>
  <si>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</si>
  <si>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</si>
  <si>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</si>
  <si>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</si>
  <si>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</si>
  <si>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</si>
  <si>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</si>
  <si>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</si>
  <si>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</si>
  <si>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</si>
  <si>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</si>
  <si>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</si>
  <si>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</si>
  <si>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</si>
  <si>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</si>
  <si>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</si>
  <si>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</si>
  <si>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</si>
  <si>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</si>
  <si>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</si>
  <si>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</si>
  <si>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</si>
  <si>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</si>
  <si>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</si>
  <si>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</si>
  <si>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</si>
  <si>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</si>
  <si>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</si>
  <si>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</si>
  <si>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</si>
  <si>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</si>
  <si>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</si>
  <si>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</si>
  <si>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</si>
  <si>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</si>
  <si>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</si>
  <si>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</si>
  <si>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</si>
  <si>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</si>
  <si>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</si>
  <si>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</si>
  <si>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</si>
  <si>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</si>
  <si>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</si>
  <si>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</si>
  <si>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</si>
  <si>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</si>
  <si>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</si>
  <si>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</si>
  <si>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</si>
  <si>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</si>
  <si>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</si>
  <si>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</si>
  <si>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</si>
  <si>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</si>
  <si>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</si>
  <si>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</si>
  <si>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</si>
  <si>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</si>
  <si>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</si>
  <si>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</si>
  <si>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</si>
  <si>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</si>
  <si>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</si>
  <si>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</si>
  <si>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</si>
  <si>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</si>
  <si>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</si>
  <si>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</si>
  <si>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</si>
  <si>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</si>
  <si>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</si>
  <si>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</si>
  <si>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</si>
  <si>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</si>
  <si>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</si>
  <si>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</si>
  <si>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</si>
  <si>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</si>
  <si>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</si>
  <si>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</si>
  <si>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</si>
  <si>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</si>
  <si>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</si>
  <si>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</si>
  <si>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</si>
  <si>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</si>
  <si>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</si>
  <si>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</si>
  <si>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</si>
  <si>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</si>
  <si>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</si>
  <si>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</si>
  <si>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</si>
  <si>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</si>
  <si>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</si>
  <si>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</si>
  <si>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</si>
  <si>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</si>
  <si>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</si>
  <si>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</si>
  <si>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</si>
  <si>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</si>
  <si>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</si>
  <si>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</si>
  <si>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</si>
  <si>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</si>
  <si>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</si>
  <si>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</si>
  <si>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</si>
  <si>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</si>
  <si>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</si>
  <si>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</si>
  <si>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</si>
  <si>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</si>
  <si>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</si>
  <si>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</si>
  <si>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</si>
  <si>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</si>
  <si>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</si>
  <si>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</si>
  <si>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</si>
  <si>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</si>
  <si>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</si>
  <si>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</si>
  <si>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</si>
  <si>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</si>
  <si>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</si>
  <si>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</si>
  <si>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</si>
  <si>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</si>
  <si>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</si>
  <si>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</si>
  <si>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</si>
  <si>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</si>
  <si>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</si>
  <si>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</si>
  <si>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</si>
  <si>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</si>
  <si>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</si>
  <si>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</si>
  <si>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</si>
  <si>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</si>
  <si>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</si>
  <si>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</si>
  <si>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</si>
  <si>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</si>
  <si>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</si>
  <si>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</si>
  <si>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</si>
  <si>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</si>
  <si>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</si>
  <si>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</si>
  <si>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</si>
  <si>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</si>
  <si>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</si>
  <si>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</si>
  <si>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</si>
  <si>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</si>
  <si>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</si>
  <si>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</si>
  <si>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</si>
  <si>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</si>
  <si>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</si>
  <si>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</si>
  <si>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</si>
  <si>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</si>
  <si>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</si>
  <si>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</si>
  <si>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</si>
  <si>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</si>
  <si>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</si>
  <si>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</si>
  <si>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</si>
  <si>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</si>
  <si>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</si>
  <si>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</si>
  <si>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</si>
  <si>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</si>
  <si>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</si>
  <si>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</si>
  <si>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</si>
  <si>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</si>
  <si>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</si>
  <si>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</si>
  <si>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</si>
  <si>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</si>
  <si>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</si>
  <si>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</si>
  <si>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</si>
  <si>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</si>
  <si>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</si>
  <si>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</si>
  <si>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</si>
  <si>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</si>
  <si>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</si>
  <si>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</si>
  <si>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</si>
  <si>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</si>
  <si>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</si>
  <si>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</si>
  <si>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</si>
  <si>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</si>
  <si>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</si>
  <si>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</si>
  <si>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</si>
  <si>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</si>
  <si>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</si>
  <si>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</si>
  <si>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</si>
  <si>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</si>
  <si>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</si>
  <si>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</si>
  <si>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</si>
  <si>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</si>
  <si>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</si>
  <si>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</si>
  <si>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</si>
  <si>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</si>
  <si>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</si>
  <si>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</si>
  <si>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</si>
  <si>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</si>
  <si>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</si>
  <si>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</si>
  <si>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</si>
  <si>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</si>
  <si>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</si>
  <si>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</si>
  <si>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</si>
  <si>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</si>
  <si>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</si>
  <si>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</si>
  <si>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</si>
  <si>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</si>
  <si>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</si>
  <si>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</si>
  <si>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</si>
  <si>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</si>
  <si>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</si>
  <si>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</si>
  <si>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</si>
  <si>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</si>
  <si>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</si>
  <si>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</si>
  <si>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</si>
  <si>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</si>
  <si>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</si>
  <si>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</si>
  <si>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</si>
  <si>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</si>
  <si>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</si>
  <si>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</si>
  <si>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</si>
  <si>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</si>
  <si>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</si>
  <si>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</si>
  <si>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</si>
  <si>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</si>
  <si>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</si>
  <si>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</si>
  <si>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</si>
  <si>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</si>
  <si>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</si>
  <si>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</si>
  <si>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</si>
  <si>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</si>
  <si>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</si>
  <si>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</si>
  <si>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</si>
  <si>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</si>
  <si>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</si>
  <si>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</si>
  <si>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</si>
  <si>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</si>
  <si>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</si>
  <si>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</si>
  <si>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</si>
  <si>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</si>
  <si>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</si>
  <si>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</si>
  <si>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</si>
  <si>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</si>
  <si>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</si>
  <si>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</si>
  <si>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</si>
  <si>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</si>
  <si>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</si>
  <si>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</si>
  <si>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</si>
  <si>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</si>
  <si>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</si>
  <si>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</si>
  <si>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</si>
  <si>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</si>
  <si>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</si>
  <si>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</si>
  <si>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</si>
  <si>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</si>
  <si>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</si>
  <si>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</si>
  <si>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</si>
  <si>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</si>
  <si>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</si>
  <si>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</si>
  <si>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</si>
  <si>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</si>
  <si>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</si>
  <si>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</si>
  <si>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</si>
  <si>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</si>
  <si>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</si>
  <si>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</si>
  <si>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</si>
  <si>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</si>
  <si>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</si>
  <si>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</si>
  <si>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</si>
  <si>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</si>
  <si>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</si>
  <si>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</si>
  <si>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</si>
  <si>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</si>
  <si>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</si>
  <si>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</si>
  <si>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</si>
  <si>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</si>
  <si>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</si>
  <si>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</si>
  <si>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</si>
  <si>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</si>
  <si>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</si>
  <si>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</si>
  <si>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</si>
  <si>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</si>
  <si>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</si>
  <si>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</si>
  <si>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</si>
  <si>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</si>
  <si>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</si>
  <si>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</si>
  <si>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</si>
  <si>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</si>
  <si>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</si>
  <si>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</si>
  <si>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</si>
  <si>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</si>
  <si>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</si>
  <si>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</si>
  <si>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</si>
  <si>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</si>
  <si>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</si>
  <si>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</si>
  <si>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</si>
  <si>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</si>
  <si>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</si>
  <si>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</si>
  <si>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</si>
  <si>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</si>
  <si>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</si>
  <si>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</si>
  <si>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</si>
  <si>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</si>
  <si>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</si>
  <si>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</si>
  <si>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</si>
  <si>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</si>
  <si>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</si>
  <si>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</si>
  <si>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</si>
  <si>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</si>
  <si>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</si>
  <si>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</si>
  <si>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</si>
  <si>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</si>
  <si>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</si>
  <si>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</si>
  <si>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</si>
  <si>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</si>
  <si>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</si>
  <si>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</si>
  <si>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</si>
  <si>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</si>
  <si>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</si>
  <si>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</si>
  <si>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</si>
  <si>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</si>
  <si>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</si>
  <si>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</si>
  <si>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</si>
  <si>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</si>
  <si>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</si>
  <si>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</si>
  <si>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</si>
  <si>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</si>
  <si>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</si>
  <si>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</si>
  <si>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</si>
  <si>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</si>
  <si>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</si>
  <si>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</si>
  <si>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</si>
  <si>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</si>
  <si>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</si>
  <si>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</si>
  <si>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</si>
  <si>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</si>
  <si>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</si>
  <si>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</si>
  <si>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</si>
  <si>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</si>
  <si>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</si>
  <si>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</si>
  <si>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</si>
  <si>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</si>
  <si>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</si>
  <si>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</si>
  <si>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</si>
  <si>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</si>
  <si>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</si>
  <si>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</si>
  <si>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</si>
  <si>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</si>
  <si>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</si>
  <si>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</si>
  <si>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</si>
  <si>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</si>
  <si>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</si>
  <si>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</si>
  <si>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</si>
  <si>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</si>
  <si>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</si>
  <si>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</si>
  <si>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</si>
  <si>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</si>
  <si>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</si>
  <si>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</si>
  <si>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</si>
  <si>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</si>
  <si>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</si>
  <si>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</si>
  <si>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</si>
  <si>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</si>
  <si>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</si>
  <si>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</si>
  <si>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</si>
  <si>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</si>
  <si>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</si>
  <si>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</si>
  <si>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</si>
  <si>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</si>
  <si>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</si>
  <si>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</si>
  <si>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</si>
  <si>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</si>
  <si>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</si>
  <si>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</si>
  <si>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</si>
  <si>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</si>
  <si>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</si>
  <si>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</si>
  <si>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</si>
  <si>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</si>
  <si>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</si>
  <si>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</si>
  <si>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</si>
  <si>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</si>
  <si>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</si>
  <si>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</si>
  <si>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</si>
  <si>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</si>
  <si>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</si>
  <si>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</si>
  <si>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</si>
  <si>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</si>
  <si>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</si>
  <si>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</si>
  <si>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</si>
  <si>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</si>
  <si>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</si>
  <si>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</si>
  <si>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</si>
  <si>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</si>
  <si>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</si>
  <si>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</si>
  <si>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</si>
  <si>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</si>
  <si>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</si>
  <si>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</si>
  <si>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</si>
  <si>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</si>
  <si>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</si>
  <si>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</si>
  <si>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</si>
  <si>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</si>
  <si>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</si>
  <si>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</si>
  <si>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</si>
  <si>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</si>
  <si>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</si>
  <si>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</si>
  <si>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</si>
  <si>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</si>
  <si>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</si>
  <si>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</si>
  <si>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</si>
  <si>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</si>
  <si>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</si>
  <si>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</si>
  <si>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</si>
  <si>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</si>
  <si>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</si>
  <si>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</si>
  <si>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</si>
  <si>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</si>
  <si>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</si>
  <si>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</si>
  <si>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</si>
  <si>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</si>
  <si>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</si>
  <si>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</si>
  <si>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</si>
  <si>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</si>
  <si>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</si>
  <si>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</si>
  <si>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</si>
  <si>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</si>
  <si>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</si>
  <si>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</si>
  <si>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</si>
  <si>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</si>
  <si>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</si>
  <si>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</si>
  <si>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</si>
  <si>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</si>
  <si>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</si>
  <si>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</si>
  <si>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</si>
  <si>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</si>
  <si>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</si>
  <si>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</si>
  <si>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</si>
  <si>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</si>
  <si>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</si>
  <si>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</si>
  <si>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</si>
  <si>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</si>
  <si>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</si>
  <si>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</si>
  <si>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</si>
  <si>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</si>
  <si>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</si>
  <si>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</si>
  <si>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</si>
  <si>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</si>
  <si>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</si>
  <si>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</si>
  <si>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</si>
  <si>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</si>
  <si>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</si>
  <si>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</si>
  <si>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</si>
  <si>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</si>
  <si>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</si>
  <si>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</si>
  <si>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</si>
  <si>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</si>
  <si>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</si>
  <si>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</si>
  <si>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</si>
  <si>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</si>
  <si>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</si>
  <si>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</si>
  <si>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</si>
  <si>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</si>
  <si>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</si>
  <si>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</si>
  <si>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</si>
  <si>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</si>
  <si>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</si>
  <si>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</si>
  <si>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</si>
  <si>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</si>
  <si>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</si>
  <si>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</si>
  <si>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</si>
  <si>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</si>
  <si>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</si>
  <si>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</si>
  <si>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</si>
  <si>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</si>
  <si>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</si>
  <si>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</si>
  <si>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</si>
  <si>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</si>
  <si>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</si>
  <si>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</si>
  <si>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</si>
  <si>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</si>
  <si>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</si>
  <si>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</si>
  <si>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</si>
  <si>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</si>
  <si>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</si>
  <si>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</si>
  <si>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</si>
  <si>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</si>
  <si>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</si>
  <si>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</si>
  <si>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</si>
  <si>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</si>
  <si>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</si>
  <si>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</si>
  <si>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</si>
  <si>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</si>
  <si>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</si>
  <si>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</si>
  <si>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</si>
  <si>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</si>
  <si>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</si>
  <si>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</si>
  <si>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</si>
  <si>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</si>
  <si>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</si>
  <si>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</si>
  <si>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</si>
  <si>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</si>
  <si>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</si>
  <si>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</si>
  <si>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</si>
  <si>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</si>
  <si>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</si>
  <si>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</si>
  <si>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</si>
  <si>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</si>
  <si>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</si>
  <si>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</si>
  <si>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</si>
  <si>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</si>
  <si>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</si>
  <si>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</si>
  <si>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</si>
  <si>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</si>
  <si>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</si>
  <si>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</si>
  <si>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</si>
  <si>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</si>
  <si>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</si>
  <si>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</si>
  <si>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</si>
  <si>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</si>
  <si>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</si>
  <si>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</si>
  <si>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</si>
  <si>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</si>
  <si>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</si>
  <si>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</si>
  <si>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</si>
  <si>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</si>
  <si>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</si>
  <si>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</si>
  <si>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</si>
  <si>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</si>
  <si>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</si>
  <si>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</si>
  <si>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</si>
  <si>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</si>
  <si>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</si>
  <si>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</si>
  <si>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</si>
  <si>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</si>
  <si>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</si>
  <si>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</si>
  <si>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</si>
  <si>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</si>
  <si>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</si>
  <si>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</si>
  <si>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</si>
  <si>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</si>
  <si>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</si>
  <si>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</si>
  <si>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</si>
  <si>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</si>
  <si>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</si>
  <si>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</si>
  <si>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</si>
  <si>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</si>
  <si>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</si>
  <si>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</si>
  <si>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</si>
  <si>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</si>
  <si>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</si>
  <si>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</si>
  <si>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</si>
  <si>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</si>
  <si>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</si>
  <si>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</si>
  <si>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</si>
  <si>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</si>
  <si>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</si>
  <si>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</si>
  <si>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</si>
  <si>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</si>
  <si>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</si>
  <si>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</si>
  <si>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</si>
  <si>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</si>
  <si>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</si>
  <si>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</si>
  <si>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</si>
  <si>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</si>
  <si>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</si>
  <si>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</si>
  <si>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</si>
  <si>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</si>
  <si>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</si>
  <si>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</si>
  <si>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</si>
  <si>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</si>
  <si>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</si>
  <si>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</si>
  <si>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</si>
  <si>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</si>
  <si>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</si>
  <si>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</si>
  <si>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</si>
  <si>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</si>
  <si>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</si>
  <si>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</si>
  <si>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</si>
  <si>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</si>
  <si>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</si>
  <si>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</si>
  <si>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</si>
  <si>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</si>
  <si>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</si>
  <si>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</si>
  <si>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</si>
  <si>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</si>
  <si>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</si>
  <si>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</si>
  <si>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</si>
  <si>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</si>
  <si>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</si>
  <si>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</si>
  <si>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</si>
  <si>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</si>
  <si>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</si>
  <si>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</si>
  <si>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</si>
  <si>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</si>
  <si>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</si>
  <si>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</si>
  <si>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</si>
  <si>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</si>
  <si>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</si>
  <si>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</si>
  <si>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</si>
  <si>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</si>
  <si>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</si>
  <si>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</si>
  <si>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</si>
  <si>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</si>
  <si>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</si>
  <si>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</si>
  <si>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</si>
  <si>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</si>
  <si>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</si>
  <si>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</si>
  <si>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</si>
  <si>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</si>
  <si>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</si>
  <si>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</si>
  <si>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</si>
  <si>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</si>
  <si>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</si>
  <si>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</si>
  <si>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</si>
  <si>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</si>
  <si>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</si>
  <si>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</si>
  <si>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</si>
  <si>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</si>
  <si>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</si>
  <si>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</si>
  <si>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</si>
  <si>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</si>
  <si>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</si>
  <si>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</si>
  <si>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</si>
  <si>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</si>
  <si>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</si>
  <si>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</si>
  <si>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</si>
  <si>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</si>
  <si>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</si>
  <si>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</si>
  <si>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</si>
  <si>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</si>
  <si>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</si>
  <si>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</si>
  <si>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</si>
  <si>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</si>
  <si>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</si>
  <si>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</si>
  <si>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</si>
  <si>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</si>
  <si>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</si>
  <si>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</si>
  <si>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</si>
  <si>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</si>
  <si>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</si>
  <si>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</si>
  <si>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</si>
  <si>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</si>
  <si>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</si>
  <si>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</si>
  <si>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</si>
  <si>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</si>
  <si>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</si>
  <si>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</si>
  <si>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</si>
  <si>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</si>
  <si>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</si>
  <si>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</si>
  <si>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</si>
  <si>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</si>
  <si>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</si>
  <si>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</si>
  <si>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</si>
  <si>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</si>
  <si>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</si>
  <si>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</si>
  <si>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</si>
  <si>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</si>
  <si>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</si>
  <si>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</si>
  <si>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</si>
  <si>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</si>
  <si>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</si>
  <si>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</si>
  <si>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</si>
  <si>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</si>
  <si>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</si>
  <si>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</si>
  <si>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</si>
  <si>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</si>
  <si>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</si>
  <si>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</si>
  <si>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</si>
  <si>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</si>
  <si>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</si>
  <si>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</si>
  <si>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</si>
  <si>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</si>
  <si>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</si>
  <si>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</si>
  <si>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</si>
  <si>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</si>
  <si>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</si>
  <si>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</si>
  <si>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</si>
  <si>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</si>
  <si>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</si>
  <si>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</si>
  <si>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</si>
  <si>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</si>
  <si>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</si>
  <si>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</si>
  <si>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</si>
  <si>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</si>
  <si>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</si>
  <si>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</si>
  <si>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</si>
  <si>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</si>
  <si>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</si>
  <si>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</si>
  <si>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</si>
  <si>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</si>
  <si>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</si>
  <si>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</si>
  <si>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</si>
  <si>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</si>
  <si>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</si>
  <si>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</si>
  <si>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</si>
  <si>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</si>
  <si>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</si>
  <si>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</si>
  <si>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</si>
  <si>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</si>
  <si>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</si>
  <si>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</si>
  <si>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</si>
  <si>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</si>
  <si>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</si>
  <si>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</si>
  <si>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</si>
  <si>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</si>
  <si>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</si>
  <si>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</si>
  <si>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</si>
  <si>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</si>
  <si>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</si>
  <si>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</si>
  <si>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</si>
  <si>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</si>
  <si>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</si>
  <si>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</si>
  <si>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</si>
  <si>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</si>
  <si>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</si>
  <si>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</si>
  <si>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</si>
  <si>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</si>
  <si>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</si>
  <si>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</si>
  <si>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</si>
  <si>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</si>
  <si>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</si>
  <si>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</si>
  <si>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</si>
  <si>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</si>
  <si>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</si>
  <si>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</si>
  <si>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</si>
  <si>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</si>
  <si>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</si>
  <si>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</si>
  <si>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</si>
  <si>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</si>
  <si>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</si>
  <si>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</si>
  <si>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</si>
  <si>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</si>
  <si>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</si>
  <si>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</si>
  <si>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</si>
  <si>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</si>
  <si>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</si>
  <si>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</si>
  <si>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</si>
  <si>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</si>
  <si>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</si>
  <si>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</si>
  <si>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</si>
  <si>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</si>
  <si>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</si>
  <si>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</si>
  <si>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</si>
  <si>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</si>
  <si>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</si>
  <si>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</si>
  <si>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</si>
  <si>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</si>
  <si>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</si>
  <si>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</si>
  <si>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</si>
  <si>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</si>
  <si>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</si>
  <si>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</si>
  <si>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</si>
  <si>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</si>
  <si>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</si>
  <si>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</si>
  <si>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</si>
  <si>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</si>
  <si>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</si>
  <si>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</si>
  <si>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</si>
  <si>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</si>
  <si>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</si>
  <si>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</si>
  <si>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</si>
  <si>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</si>
  <si>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</si>
  <si>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</si>
  <si>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</si>
  <si>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</si>
  <si>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</si>
  <si>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</si>
  <si>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</si>
  <si>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</si>
  <si>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</si>
  <si>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</si>
  <si>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</si>
  <si>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</si>
  <si>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</si>
  <si>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</si>
  <si>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</si>
  <si>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</si>
  <si>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</si>
  <si>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</si>
  <si>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</si>
  <si>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</si>
  <si>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</si>
  <si>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</si>
  <si>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</si>
  <si>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</si>
  <si>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</si>
  <si>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</si>
  <si>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</si>
  <si>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</si>
  <si>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</si>
  <si>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</si>
  <si>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</si>
  <si>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</si>
  <si>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</si>
  <si>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</si>
  <si>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</si>
  <si>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</si>
  <si>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</si>
  <si>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</si>
  <si>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</si>
  <si>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</si>
  <si>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</si>
  <si>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</si>
  <si>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</si>
  <si>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</si>
  <si>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</si>
  <si>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</si>
  <si>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</si>
  <si>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</si>
  <si>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</si>
  <si>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</si>
  <si>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</si>
  <si>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</si>
  <si>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</si>
  <si>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</si>
  <si>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</si>
  <si>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</si>
  <si>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</si>
  <si>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</si>
  <si>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</si>
  <si>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</si>
  <si>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</si>
  <si>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</si>
  <si>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</si>
  <si>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</si>
  <si>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</si>
  <si>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</si>
  <si>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</si>
  <si>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</si>
  <si>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</si>
  <si>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</si>
  <si>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</si>
  <si>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</si>
  <si>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</si>
  <si>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</si>
  <si>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</si>
  <si>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</si>
  <si>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</si>
  <si>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</si>
  <si>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</si>
  <si>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</si>
  <si>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</si>
  <si>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</si>
  <si>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</si>
  <si>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</si>
  <si>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</si>
  <si>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</si>
  <si>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</si>
  <si>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</si>
  <si>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</si>
  <si>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</si>
  <si>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</si>
  <si>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</si>
  <si>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</si>
  <si>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</si>
  <si>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</si>
  <si>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</si>
  <si>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</si>
  <si>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</si>
  <si>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</si>
  <si>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</si>
  <si>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</si>
  <si>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</si>
  <si>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</si>
  <si>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</si>
  <si>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</si>
  <si>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</si>
  <si>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</si>
  <si>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</si>
  <si>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</si>
  <si>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</si>
  <si>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</si>
  <si>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</si>
  <si>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</si>
  <si>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</si>
  <si>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</si>
  <si>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</si>
  <si>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</si>
  <si>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</si>
  <si>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</si>
  <si>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</si>
  <si>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</si>
  <si>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</si>
  <si>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</si>
  <si>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</si>
  <si>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</si>
  <si>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</si>
  <si>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</si>
  <si>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</si>
  <si>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</si>
  <si>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</si>
  <si>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</si>
  <si>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</si>
  <si>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</si>
  <si>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</si>
  <si>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</si>
  <si>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</si>
  <si>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</si>
  <si>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</si>
  <si>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</si>
  <si>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</si>
  <si>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</si>
  <si>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</si>
  <si>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</si>
  <si>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</si>
  <si>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</si>
  <si>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</si>
  <si>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</si>
  <si>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</si>
  <si>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</si>
  <si>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</si>
  <si>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</si>
  <si>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</si>
  <si>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</si>
  <si>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</si>
  <si>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</si>
  <si>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</si>
  <si>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</si>
  <si>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</si>
  <si>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</si>
  <si>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</si>
  <si>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</si>
  <si>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</si>
  <si>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</si>
  <si>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</si>
  <si>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</si>
  <si>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</si>
  <si>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</si>
  <si>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</si>
  <si>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</si>
  <si>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</si>
  <si>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</si>
  <si>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</si>
  <si>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</si>
  <si>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</si>
  <si>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</si>
  <si>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</si>
  <si>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</si>
  <si>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</si>
  <si>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</si>
  <si>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</si>
  <si>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</si>
  <si>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</si>
  <si>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</si>
  <si>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</si>
  <si>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</si>
  <si>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</si>
  <si>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</si>
  <si>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</si>
  <si>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</si>
  <si>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</si>
  <si>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</si>
  <si>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</si>
  <si>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</si>
  <si>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</si>
  <si>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</si>
  <si>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</si>
  <si>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</si>
  <si>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</si>
  <si>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</si>
  <si>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</si>
  <si>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</si>
  <si>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</si>
  <si>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</si>
  <si>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</si>
  <si>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</si>
  <si>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</si>
  <si>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</si>
  <si>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</si>
  <si>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</si>
  <si>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</si>
  <si>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</si>
  <si>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</si>
  <si>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</si>
  <si>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</si>
  <si>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</si>
  <si>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</si>
  <si>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</si>
  <si>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</si>
  <si>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</si>
  <si>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</si>
  <si>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</si>
  <si>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</si>
  <si>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</si>
  <si>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</si>
  <si>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</si>
  <si>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</si>
  <si>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</si>
  <si>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</si>
  <si>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</si>
  <si>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</si>
  <si>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</si>
  <si>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</si>
  <si>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</si>
  <si>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</si>
  <si>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</si>
  <si>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</si>
  <si>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</si>
  <si>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</si>
  <si>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</si>
  <si>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</si>
  <si>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</si>
  <si>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</si>
  <si>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</si>
  <si>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</si>
  <si>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</si>
  <si>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</si>
  <si>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</si>
  <si>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</si>
  <si>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</si>
  <si>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</si>
  <si>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</si>
  <si>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</si>
  <si>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</si>
  <si>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</si>
  <si>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</si>
  <si>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</si>
  <si>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</si>
  <si>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</si>
  <si>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</si>
  <si>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</si>
  <si>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</si>
  <si>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</si>
  <si>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</si>
  <si>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</si>
  <si>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</si>
  <si>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</si>
  <si>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</si>
  <si>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</si>
  <si>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</si>
  <si>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</si>
  <si>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</si>
  <si>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</si>
  <si>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</si>
  <si>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</si>
  <si>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</si>
  <si>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</si>
  <si>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</si>
  <si>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</si>
  <si>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</si>
  <si>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</si>
  <si>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</si>
  <si>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</si>
  <si>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</si>
  <si>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</si>
  <si>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</si>
  <si>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</si>
  <si>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</si>
  <si>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</si>
  <si>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</si>
  <si>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</si>
  <si>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</si>
  <si>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</si>
  <si>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</si>
  <si>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</si>
  <si>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</si>
  <si>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</si>
  <si>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</si>
  <si>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</si>
  <si>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</si>
  <si>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</si>
  <si>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</si>
  <si>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</si>
  <si>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</si>
  <si>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</si>
  <si>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</si>
  <si>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</si>
  <si>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</si>
  <si>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</si>
  <si>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</si>
  <si>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</si>
  <si>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</si>
  <si>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</si>
  <si>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</si>
  <si>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</si>
  <si>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</si>
  <si>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</si>
  <si>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</si>
  <si>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</si>
  <si>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</si>
  <si>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</si>
  <si>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</si>
  <si>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</si>
  <si>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</si>
  <si>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</si>
  <si>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</si>
  <si>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</si>
  <si>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</si>
  <si>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</si>
  <si>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</si>
  <si>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</si>
  <si>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</si>
  <si>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</si>
  <si>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</si>
  <si>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</si>
  <si>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</si>
  <si>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</si>
  <si>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</si>
  <si>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</si>
  <si>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</si>
  <si>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</si>
  <si>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</si>
  <si>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</si>
  <si>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</si>
  <si>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</si>
  <si>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</si>
  <si>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</si>
  <si>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</si>
  <si>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</si>
  <si>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</si>
  <si>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</si>
  <si>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</si>
  <si>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</si>
  <si>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</si>
  <si>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</si>
  <si>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</si>
  <si>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</si>
  <si>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</si>
  <si>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</si>
  <si>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</si>
  <si>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</si>
  <si>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</si>
  <si>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</si>
  <si>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</si>
  <si>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</si>
  <si>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</si>
  <si>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</si>
  <si>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</si>
  <si>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</si>
  <si>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</si>
  <si>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</si>
  <si>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</si>
  <si>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</si>
  <si>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</si>
  <si>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</si>
  <si>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</si>
  <si>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</si>
  <si>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</si>
  <si>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</si>
  <si>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</si>
  <si>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</si>
  <si>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</si>
  <si>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</si>
  <si>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</si>
  <si>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</si>
  <si>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</si>
  <si>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</si>
  <si>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</si>
  <si>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</si>
  <si>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</si>
  <si>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</si>
  <si>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</si>
  <si>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</si>
  <si>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</si>
  <si>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</si>
  <si>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</si>
  <si>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</si>
  <si>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</si>
  <si>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</si>
  <si>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</si>
  <si>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</si>
  <si>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</si>
  <si>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</si>
  <si>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</si>
  <si>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</si>
  <si>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</si>
  <si>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</si>
  <si>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</si>
  <si>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</si>
  <si>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</si>
  <si>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</si>
  <si>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</si>
  <si>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</si>
  <si>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</si>
  <si>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</si>
  <si>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</si>
  <si>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</si>
  <si>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</si>
  <si>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</si>
  <si>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</si>
  <si>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</si>
  <si>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</si>
  <si>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</si>
  <si>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</si>
  <si>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</si>
  <si>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</si>
  <si>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</si>
  <si>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</si>
  <si>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</si>
  <si>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</si>
  <si>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</si>
  <si>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</si>
  <si>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</si>
  <si>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</si>
  <si>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</si>
  <si>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</si>
  <si>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</si>
  <si>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</si>
  <si>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</si>
  <si>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</si>
  <si>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</si>
  <si>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</si>
  <si>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</si>
  <si>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</si>
  <si>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</si>
  <si>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</si>
  <si>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</si>
  <si>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</si>
  <si>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</si>
  <si>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</si>
  <si>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</si>
  <si>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</si>
  <si>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</si>
  <si>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</si>
  <si>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</si>
  <si>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</si>
  <si>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</si>
  <si>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</si>
  <si>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</si>
  <si>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</si>
  <si>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</si>
  <si>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</si>
  <si>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</si>
  <si>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</si>
  <si>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</si>
  <si>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</si>
  <si>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</si>
  <si>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</si>
  <si>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</si>
  <si>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</si>
  <si>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</si>
  <si>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</si>
  <si>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</si>
  <si>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</si>
  <si>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</si>
  <si>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</si>
  <si>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</si>
  <si>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</si>
  <si>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</si>
  <si>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</si>
  <si>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</si>
  <si>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</si>
  <si>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</si>
  <si>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</si>
  <si>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</si>
  <si>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</si>
  <si>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</si>
  <si>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</si>
  <si>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</si>
  <si>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</si>
  <si>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</si>
  <si>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</si>
  <si>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</si>
  <si>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</si>
  <si>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</si>
  <si>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</si>
  <si>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</si>
  <si>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</si>
  <si>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</si>
  <si>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</si>
  <si>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</si>
  <si>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</si>
  <si>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</si>
  <si>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</si>
  <si>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</si>
  <si>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</si>
  <si>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</si>
  <si>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</si>
  <si>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</si>
  <si>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</si>
  <si>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</si>
  <si>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</si>
  <si>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</si>
  <si>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</si>
  <si>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</si>
  <si>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</si>
  <si>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</si>
  <si>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</si>
  <si>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</si>
  <si>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</si>
  <si>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</si>
  <si>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</si>
  <si>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</si>
  <si>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</si>
  <si>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</si>
  <si>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</si>
  <si>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</si>
  <si>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</si>
  <si>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</si>
  <si>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</si>
  <si>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</si>
  <si>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</si>
  <si>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</si>
  <si>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</si>
  <si>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</si>
  <si>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</si>
  <si>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</si>
  <si>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</si>
  <si>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</si>
  <si>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</si>
  <si>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</si>
  <si>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</si>
  <si>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</si>
  <si>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</si>
  <si>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</si>
  <si>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</si>
  <si>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</si>
  <si>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</si>
  <si>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</si>
  <si>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</si>
  <si>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</si>
  <si>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</si>
  <si>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</si>
  <si>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</si>
  <si>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</si>
  <si>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</si>
  <si>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</si>
  <si>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</si>
  <si>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</si>
  <si>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</si>
  <si>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</si>
  <si>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</si>
  <si>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</si>
  <si>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</si>
  <si>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</si>
  <si>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</si>
  <si>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</si>
  <si>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</si>
  <si>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</si>
  <si>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</si>
  <si>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</si>
  <si>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</si>
  <si>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</si>
  <si>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</si>
  <si>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</si>
  <si>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</si>
  <si>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</si>
  <si>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</si>
  <si>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</si>
  <si>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</si>
  <si>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</si>
  <si>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</si>
  <si>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</si>
  <si>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</si>
  <si>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</si>
  <si>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</si>
  <si>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</si>
  <si>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</si>
  <si>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</si>
  <si>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</si>
  <si>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</si>
  <si>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</si>
  <si>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</si>
  <si>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</si>
  <si>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</si>
  <si>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</si>
  <si>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</si>
  <si>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</si>
  <si>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</si>
  <si>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</si>
  <si>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</si>
  <si>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</si>
  <si>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</si>
  <si>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</si>
  <si>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</si>
  <si>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</si>
  <si>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</si>
  <si>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</si>
  <si>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</si>
  <si>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</si>
  <si>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</si>
  <si>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</si>
  <si>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</si>
  <si>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</si>
  <si>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</si>
  <si>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</si>
  <si>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</si>
  <si>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</si>
  <si>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</si>
  <si>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</si>
  <si>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</si>
  <si>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</si>
  <si>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</si>
  <si>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</si>
  <si>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</si>
  <si>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</si>
  <si>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</si>
  <si>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</si>
  <si>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</si>
  <si>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</si>
  <si>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</si>
  <si>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</si>
  <si>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</si>
  <si>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</si>
  <si>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</si>
  <si>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</si>
  <si>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</si>
  <si>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</si>
  <si>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</si>
  <si>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</si>
  <si>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</si>
  <si>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</si>
  <si>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</si>
  <si>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</si>
  <si>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</si>
  <si>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</si>
  <si>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</si>
  <si>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</si>
  <si>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</si>
  <si>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</si>
  <si>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</si>
  <si>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</si>
  <si>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</si>
  <si>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</si>
  <si>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</si>
  <si>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</si>
  <si>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</si>
  <si>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</si>
  <si>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</si>
  <si>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</si>
  <si>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</si>
  <si>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</si>
  <si>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</si>
  <si>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</si>
  <si>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</si>
  <si>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</si>
  <si>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</si>
  <si>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</si>
  <si>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</si>
  <si>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</si>
  <si>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</si>
  <si>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</si>
  <si>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</si>
  <si>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</si>
  <si>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</si>
  <si>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</si>
  <si>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</si>
  <si>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</si>
  <si>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</si>
  <si>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</si>
  <si>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</si>
  <si>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</si>
  <si>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</si>
  <si>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</si>
  <si>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</si>
  <si>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</si>
  <si>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</si>
  <si>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</si>
  <si>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</si>
  <si>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</si>
  <si>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</si>
  <si>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</si>
  <si>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</si>
  <si>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</si>
  <si>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</si>
  <si>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</si>
  <si>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</si>
  <si>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</si>
  <si>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</si>
  <si>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</si>
  <si>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</si>
  <si>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</si>
  <si>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</si>
  <si>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</si>
  <si>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</si>
  <si>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</si>
  <si>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</si>
  <si>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</si>
  <si>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</si>
  <si>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</si>
  <si>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</si>
  <si>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</si>
  <si>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</si>
  <si>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</si>
  <si>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</si>
  <si>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</si>
  <si>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</si>
  <si>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</si>
  <si>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</si>
  <si>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</si>
  <si>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</si>
  <si>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</si>
  <si>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</si>
  <si>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</si>
  <si>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</si>
  <si>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</si>
  <si>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</si>
  <si>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</si>
  <si>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</si>
  <si>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</si>
  <si>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</si>
  <si>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</si>
  <si>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</si>
  <si>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</si>
  <si>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</si>
  <si>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</si>
  <si>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</si>
  <si>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</si>
  <si>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</si>
  <si>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</si>
  <si>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</si>
  <si>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</si>
  <si>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</si>
  <si>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</si>
  <si>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</si>
  <si>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</si>
  <si>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</si>
  <si>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</si>
  <si>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</si>
  <si>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</si>
  <si>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</si>
  <si>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</si>
  <si>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</si>
  <si>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</si>
  <si>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</si>
  <si>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</si>
  <si>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</si>
  <si>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</si>
  <si>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</si>
  <si>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</si>
  <si>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</si>
  <si>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</si>
  <si>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</si>
  <si>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</si>
  <si>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</si>
  <si>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</si>
  <si>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</si>
  <si>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</si>
  <si>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</si>
  <si>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</si>
  <si>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</si>
  <si>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</si>
  <si>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</si>
  <si>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</si>
  <si>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</si>
  <si>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</si>
  <si>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</si>
  <si>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</si>
  <si>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</si>
  <si>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</si>
  <si>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</si>
  <si>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</si>
  <si>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</si>
  <si>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</si>
  <si>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</si>
  <si>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</si>
  <si>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</si>
  <si>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</si>
  <si>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</si>
  <si>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</si>
  <si>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</si>
  <si>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</si>
  <si>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</si>
  <si>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</si>
  <si>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</si>
  <si>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</si>
  <si>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</si>
  <si>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</si>
  <si>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</si>
  <si>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</si>
  <si>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</si>
  <si>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</si>
  <si>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</si>
  <si>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</si>
  <si>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</si>
  <si>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</si>
  <si>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</si>
  <si>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</si>
  <si>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</si>
  <si>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</si>
  <si>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</si>
  <si>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</si>
  <si>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</si>
  <si>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</si>
  <si>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</si>
  <si>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</si>
  <si>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</si>
  <si>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</si>
  <si>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</si>
  <si>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</si>
  <si>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</si>
  <si>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</si>
  <si>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</si>
  <si>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</si>
  <si>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</si>
  <si>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</si>
  <si>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</si>
  <si>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</si>
  <si>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</si>
  <si>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</si>
  <si>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</si>
  <si>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</si>
  <si>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</si>
  <si>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</si>
  <si>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</si>
  <si>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</si>
  <si>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</si>
  <si>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</si>
  <si>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</si>
  <si>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</si>
  <si>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</si>
  <si>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</si>
  <si>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</si>
  <si>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</si>
  <si>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</si>
  <si>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</si>
  <si>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</si>
  <si>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</si>
  <si>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</si>
  <si>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</si>
  <si>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</si>
  <si>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</si>
  <si>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</si>
  <si>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</si>
  <si>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</si>
  <si>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</si>
  <si>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</si>
  <si>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</si>
  <si>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</si>
  <si>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</si>
  <si>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</si>
  <si>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</si>
  <si>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</si>
  <si>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</si>
  <si>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</si>
  <si>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</si>
  <si>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</si>
  <si>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</si>
  <si>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</si>
  <si>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</si>
  <si>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</si>
  <si>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</si>
  <si>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</si>
  <si>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</si>
  <si>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</si>
  <si>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</si>
  <si>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</si>
  <si>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</si>
  <si>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</si>
  <si>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</si>
  <si>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</si>
  <si>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</si>
  <si>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</si>
  <si>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</si>
  <si>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</si>
  <si>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</si>
  <si>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</si>
  <si>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</si>
  <si>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</si>
  <si>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</si>
  <si>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</si>
  <si>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</si>
  <si>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</si>
  <si>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</si>
  <si>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</si>
  <si>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</si>
  <si>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</si>
  <si>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</si>
  <si>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</si>
  <si>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</si>
  <si>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</si>
  <si>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</si>
  <si>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</si>
  <si>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</si>
  <si>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</si>
  <si>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</si>
  <si>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</si>
  <si>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</si>
  <si>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</si>
  <si>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</si>
  <si>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</si>
  <si>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</si>
  <si>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</si>
  <si>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</si>
  <si>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</si>
  <si>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</si>
  <si>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</si>
  <si>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</si>
  <si>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</si>
  <si>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</si>
  <si>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</si>
  <si>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</si>
  <si>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</si>
  <si>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</si>
  <si>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</si>
  <si>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</si>
  <si>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</si>
  <si>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</si>
  <si>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</si>
  <si>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</si>
  <si>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</si>
  <si>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</si>
  <si>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</si>
  <si>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</si>
  <si>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</si>
  <si>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</si>
  <si>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</si>
  <si>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</si>
  <si>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</si>
  <si>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</si>
  <si>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</si>
  <si>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</si>
  <si>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</si>
  <si>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</si>
  <si>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</si>
  <si>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</si>
  <si>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</si>
  <si>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</si>
  <si>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</si>
  <si>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</si>
  <si>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</si>
  <si>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</si>
  <si>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</si>
  <si>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</si>
  <si>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</si>
  <si>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</si>
  <si>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</si>
  <si>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</si>
  <si>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</si>
  <si>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</si>
  <si>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</si>
  <si>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</si>
  <si>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</si>
  <si>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</si>
  <si>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</si>
  <si>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</si>
  <si>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</si>
  <si>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</si>
  <si>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</si>
  <si>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</si>
  <si>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</si>
  <si>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</si>
  <si>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</si>
  <si>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</si>
  <si>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</si>
  <si>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</si>
  <si>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</si>
  <si>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</si>
  <si>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</si>
  <si>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</si>
  <si>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</si>
  <si>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</si>
  <si>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</si>
  <si>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</si>
  <si>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</si>
  <si>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</si>
  <si>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</si>
  <si>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</si>
  <si>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</si>
  <si>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</si>
  <si>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</si>
  <si>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</si>
  <si>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</si>
  <si>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</si>
  <si>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</si>
  <si>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</si>
  <si>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</si>
  <si>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</si>
  <si>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</si>
  <si>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</si>
  <si>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</si>
  <si>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</si>
  <si>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</si>
  <si>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</si>
  <si>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</si>
  <si>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</si>
  <si>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</si>
  <si>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</si>
  <si>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</si>
  <si>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</si>
  <si>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</si>
  <si>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</si>
  <si>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</si>
  <si>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</si>
  <si>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</si>
  <si>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</si>
  <si>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</si>
  <si>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</si>
  <si>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</si>
  <si>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</si>
  <si>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</si>
  <si>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</si>
  <si>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</si>
  <si>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</si>
  <si>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</si>
  <si>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</si>
  <si>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</si>
  <si>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</si>
  <si>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</si>
  <si>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</si>
  <si>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</si>
  <si>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</si>
  <si>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</si>
  <si>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</si>
  <si>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</si>
  <si>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</si>
  <si>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</si>
  <si>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</si>
  <si>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</si>
  <si>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</si>
  <si>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</si>
  <si>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</si>
  <si>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</si>
  <si>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</si>
  <si>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</si>
  <si>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</si>
  <si>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</si>
  <si>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</si>
  <si>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</si>
  <si>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</si>
  <si>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</si>
  <si>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</si>
  <si>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</si>
  <si>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</si>
  <si>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</si>
  <si>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</si>
  <si>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</si>
  <si>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</si>
  <si>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</si>
  <si>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</si>
  <si>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</si>
  <si>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</si>
  <si>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</si>
  <si>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</si>
  <si>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</si>
  <si>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</si>
  <si>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</si>
  <si>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</si>
  <si>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</si>
  <si>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</si>
  <si>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</si>
  <si>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</si>
  <si>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</si>
  <si>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</si>
  <si>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</si>
  <si>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</si>
  <si>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</si>
  <si>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</si>
  <si>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</si>
  <si>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</si>
  <si>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</si>
  <si>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</si>
  <si>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</si>
  <si>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</si>
  <si>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</si>
  <si>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</si>
  <si>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</si>
  <si>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</si>
  <si>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</si>
  <si>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</si>
  <si>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</si>
  <si>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</si>
  <si>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</si>
  <si>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</si>
  <si>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</si>
  <si>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</si>
  <si>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</si>
  <si>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</si>
  <si>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</si>
  <si>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</si>
  <si>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</si>
  <si>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</si>
  <si>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</si>
  <si>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</si>
  <si>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</si>
  <si>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</si>
  <si>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</si>
  <si>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</si>
  <si>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</si>
  <si>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</si>
  <si>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</si>
  <si>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</si>
  <si>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</si>
  <si>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</si>
  <si>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</si>
  <si>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</si>
  <si>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</si>
  <si>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</si>
  <si>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</si>
  <si>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</si>
  <si>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</si>
  <si>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</si>
  <si>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</si>
  <si>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</si>
  <si>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</si>
  <si>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</si>
  <si>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</si>
  <si>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</si>
  <si>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</si>
  <si>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</si>
  <si>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</si>
  <si>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</si>
  <si>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</si>
  <si>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</si>
  <si>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</si>
  <si>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</si>
  <si>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</si>
  <si>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</si>
  <si>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</si>
  <si>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</si>
  <si>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</si>
  <si>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</si>
  <si>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</si>
  <si>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</si>
  <si>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</si>
  <si>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</si>
  <si>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</si>
  <si>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</si>
  <si>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</si>
  <si>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</si>
  <si>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</si>
  <si>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</si>
  <si>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</si>
  <si>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</si>
  <si>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</si>
  <si>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</si>
  <si>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</si>
  <si>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</si>
  <si>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</si>
  <si>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</si>
  <si>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</si>
  <si>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</si>
  <si>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</si>
  <si>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</si>
  <si>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</si>
  <si>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</si>
  <si>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</si>
  <si>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</si>
  <si>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</si>
  <si>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</si>
  <si>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</si>
  <si>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</si>
  <si>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</si>
  <si>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</si>
  <si>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</si>
  <si>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</si>
  <si>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</si>
  <si>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</si>
  <si>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</si>
  <si>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</si>
  <si>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</si>
  <si>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</si>
  <si>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</si>
  <si>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</si>
  <si>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</si>
  <si>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</si>
  <si>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</si>
  <si>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</si>
  <si>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</si>
  <si>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</si>
  <si>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</si>
  <si>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</si>
  <si>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</si>
  <si>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</si>
  <si>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</si>
  <si>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</si>
  <si>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</si>
  <si>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</si>
  <si>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</si>
  <si>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</si>
  <si>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</si>
  <si>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</si>
  <si>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</si>
  <si>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</si>
  <si>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</si>
  <si>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</si>
  <si>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</si>
  <si>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</si>
  <si>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</si>
  <si>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</si>
  <si>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</si>
  <si>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</si>
  <si>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</si>
  <si>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</si>
  <si>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</si>
  <si>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</si>
  <si>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</si>
  <si>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</si>
  <si>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</si>
  <si>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</si>
  <si>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</si>
  <si>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</si>
  <si>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</si>
  <si>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</si>
  <si>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</si>
  <si>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</si>
  <si>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</si>
  <si>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</si>
  <si>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</si>
  <si>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</si>
  <si>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</si>
  <si>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</si>
  <si>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</si>
  <si>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</si>
  <si>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</si>
  <si>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</si>
  <si>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</si>
  <si>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</si>
  <si>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</si>
  <si>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</si>
  <si>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</si>
  <si>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</si>
  <si>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</si>
  <si>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</si>
  <si>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</si>
  <si>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</si>
  <si>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</si>
  <si>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</si>
  <si>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</si>
  <si>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</si>
  <si>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</si>
  <si>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</si>
  <si>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</si>
  <si>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</si>
  <si>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</si>
  <si>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</si>
  <si>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</si>
  <si>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</si>
  <si>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</si>
  <si>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</si>
  <si>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</si>
  <si>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</si>
  <si>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</si>
  <si>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</si>
  <si>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</si>
  <si>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</si>
  <si>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</si>
  <si>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</si>
  <si>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</si>
  <si>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</si>
  <si>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</si>
  <si>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</si>
  <si>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</si>
  <si>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</si>
  <si>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</si>
  <si>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</si>
  <si>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</si>
  <si>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</si>
  <si>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</si>
  <si>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</si>
  <si>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</si>
  <si>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</si>
  <si>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</si>
  <si>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</si>
  <si>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</si>
  <si>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</si>
  <si>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</si>
  <si>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</si>
  <si>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</si>
  <si>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</si>
  <si>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</si>
  <si>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</si>
  <si>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</si>
  <si>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</si>
  <si>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</si>
  <si>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</si>
  <si>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</si>
  <si>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</si>
  <si>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</si>
  <si>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</si>
  <si>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</si>
  <si>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</si>
  <si>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</si>
  <si>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</si>
  <si>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</si>
  <si>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</si>
  <si>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</si>
  <si>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</si>
  <si>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</si>
  <si>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</si>
  <si>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</si>
  <si>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</si>
  <si>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</si>
  <si>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</si>
  <si>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</si>
  <si>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</si>
  <si>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</si>
  <si>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</si>
  <si>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</si>
  <si>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</si>
  <si>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</si>
  <si>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</si>
  <si>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</si>
  <si>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</si>
  <si>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</si>
  <si>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</si>
  <si>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</si>
  <si>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</si>
  <si>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</si>
  <si>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</si>
  <si>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</si>
  <si>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</si>
  <si>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</si>
  <si>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</si>
  <si>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</si>
  <si>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</si>
  <si>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</si>
  <si>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</si>
  <si>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</si>
  <si>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</si>
  <si>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</si>
  <si>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</si>
  <si>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</si>
  <si>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</si>
  <si>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</si>
  <si>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</si>
  <si>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</si>
  <si>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</si>
  <si>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</si>
  <si>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</si>
  <si>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</si>
  <si>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</si>
  <si>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</si>
  <si>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</si>
  <si>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</si>
  <si>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</si>
  <si>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</si>
  <si>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</si>
  <si>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</si>
  <si>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</si>
  <si>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</si>
  <si>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</si>
  <si>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</si>
  <si>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</si>
  <si>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</si>
  <si>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</si>
  <si>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</si>
  <si>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</si>
  <si>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</si>
  <si>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</si>
  <si>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</si>
  <si>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</si>
  <si>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</si>
  <si>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</si>
  <si>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</si>
  <si>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</si>
  <si>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</si>
  <si>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</si>
  <si>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</si>
  <si>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</si>
  <si>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</si>
  <si>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</si>
  <si>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</si>
  <si>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</si>
  <si>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</si>
  <si>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</si>
  <si>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</si>
  <si>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</si>
  <si>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</si>
  <si>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</si>
  <si>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</si>
  <si>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</si>
  <si>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</si>
  <si>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</si>
  <si>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</si>
  <si>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</si>
  <si>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</si>
  <si>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</si>
  <si>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</si>
  <si>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</si>
  <si>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</si>
  <si>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</si>
  <si>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</si>
  <si>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</si>
  <si>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</si>
  <si>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</si>
  <si>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</si>
  <si>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</si>
  <si>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</si>
  <si>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</si>
  <si>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</si>
  <si>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</si>
  <si>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</si>
  <si>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</si>
  <si>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</si>
  <si>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</si>
  <si>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</si>
  <si>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</si>
  <si>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</si>
  <si>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</si>
  <si>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</si>
  <si>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</si>
  <si>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</si>
  <si>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</si>
  <si>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</si>
  <si>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</si>
  <si>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</si>
  <si>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</si>
  <si>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</si>
  <si>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</si>
  <si>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</si>
  <si>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</si>
  <si>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</si>
  <si>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</si>
  <si>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</si>
  <si>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</si>
  <si>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</si>
  <si>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</si>
  <si>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</si>
  <si>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</si>
  <si>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</si>
  <si>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</si>
  <si>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</si>
  <si>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</si>
  <si>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</si>
  <si>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</si>
  <si>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</si>
  <si>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</si>
  <si>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</si>
  <si>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</si>
  <si>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</si>
  <si>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</si>
  <si>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</si>
  <si>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</si>
  <si>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</si>
  <si>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</si>
  <si>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</si>
  <si>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</si>
  <si>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</si>
  <si>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</si>
  <si>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</si>
  <si>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</si>
  <si>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</si>
  <si>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</si>
  <si>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</si>
  <si>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</si>
  <si>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</si>
  <si>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</si>
  <si>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</si>
  <si>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</si>
  <si>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</si>
  <si>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</si>
  <si>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</si>
  <si>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</si>
  <si>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</si>
  <si>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</si>
  <si>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</si>
  <si>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</si>
  <si>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</si>
  <si>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</si>
  <si>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</si>
  <si>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</si>
  <si>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</si>
  <si>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</si>
  <si>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</si>
  <si>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</si>
  <si>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</si>
  <si>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</si>
  <si>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</si>
  <si>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</si>
  <si>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</si>
  <si>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</si>
  <si>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</si>
  <si>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</si>
  <si>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</si>
  <si>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</si>
  <si>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</si>
  <si>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</si>
  <si>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</si>
  <si>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</si>
  <si>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</si>
  <si>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</si>
  <si>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</si>
  <si>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</si>
  <si>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</si>
  <si>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</si>
  <si>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</si>
  <si>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</si>
  <si>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</si>
  <si>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</si>
  <si>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</si>
  <si>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</si>
  <si>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</si>
  <si>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</si>
  <si>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</si>
  <si>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</si>
  <si>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</si>
  <si>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</si>
  <si>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</si>
  <si>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</si>
  <si>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</si>
  <si>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</si>
  <si>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</si>
  <si>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</si>
  <si>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</si>
  <si>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</si>
  <si>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</si>
  <si>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</si>
  <si>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</si>
  <si>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</si>
  <si>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</si>
  <si>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</si>
  <si>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</si>
  <si>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</si>
  <si>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</si>
  <si>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</si>
  <si>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</si>
  <si>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</si>
  <si>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</si>
  <si>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</si>
  <si>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</si>
  <si>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</si>
  <si>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</si>
  <si>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</si>
  <si>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</si>
  <si>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</si>
  <si>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</si>
  <si>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</si>
  <si>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</si>
  <si>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</si>
  <si>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</si>
  <si>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</si>
  <si>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</si>
  <si>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</si>
  <si>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</si>
  <si>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</si>
  <si>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</si>
  <si>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</si>
  <si>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</si>
  <si>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</si>
  <si>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</si>
  <si>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</si>
  <si>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</si>
  <si>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</si>
  <si>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</si>
  <si>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</si>
  <si>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</si>
  <si>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</si>
  <si>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</si>
  <si>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</si>
  <si>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</si>
  <si>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</si>
  <si>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</si>
  <si>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</si>
  <si>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</si>
  <si>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</si>
  <si>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</si>
  <si>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</si>
  <si>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</si>
  <si>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</si>
  <si>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</si>
  <si>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</si>
  <si>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</si>
  <si>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</si>
  <si>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</si>
  <si>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</si>
  <si>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</si>
  <si>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</si>
  <si>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</si>
  <si>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</si>
  <si>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</si>
  <si>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</si>
  <si>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</si>
  <si>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</si>
  <si>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</si>
  <si>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</si>
  <si>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</si>
  <si>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</si>
  <si>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</si>
  <si>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</si>
  <si>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</si>
  <si>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</si>
  <si>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</si>
  <si>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</si>
  <si>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</si>
  <si>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</si>
  <si>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</si>
  <si>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</si>
  <si>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</si>
  <si>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</si>
  <si>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</si>
  <si>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</si>
  <si>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</si>
  <si>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</si>
  <si>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</si>
  <si>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</si>
  <si>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</si>
  <si>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</si>
  <si>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</si>
  <si>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</si>
  <si>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</si>
  <si>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</si>
  <si>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</si>
  <si>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</si>
  <si>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</si>
  <si>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</si>
  <si>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</si>
  <si>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</si>
  <si>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</si>
  <si>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</si>
  <si>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</si>
  <si>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</si>
  <si>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</si>
  <si>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</si>
  <si>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</si>
  <si>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</si>
  <si>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</si>
  <si>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</si>
  <si>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</si>
  <si>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</si>
  <si>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</si>
  <si>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</si>
  <si>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</si>
  <si>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</si>
  <si>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</si>
  <si>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</si>
  <si>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</si>
  <si>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</si>
  <si>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</si>
  <si>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</si>
  <si>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</si>
  <si>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</si>
  <si>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</si>
  <si>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</si>
  <si>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</si>
  <si>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</si>
  <si>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</si>
  <si>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</si>
  <si>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</si>
  <si>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</si>
  <si>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</si>
  <si>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</si>
  <si>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</si>
  <si>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</si>
  <si>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</si>
  <si>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</si>
  <si>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</si>
  <si>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</si>
  <si>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</si>
  <si>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</si>
  <si>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</si>
  <si>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</si>
  <si>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</si>
  <si>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</si>
  <si>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</si>
  <si>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</si>
  <si>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</si>
  <si>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</si>
  <si>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</si>
  <si>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</si>
  <si>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</si>
  <si>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</si>
  <si>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</si>
  <si>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</si>
  <si>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</si>
  <si>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</si>
  <si>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</si>
  <si>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</si>
  <si>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</si>
  <si>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</si>
  <si>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</si>
  <si>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</si>
  <si>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</si>
  <si>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</si>
  <si>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</si>
  <si>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</si>
  <si>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</si>
  <si>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</si>
  <si>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</si>
  <si>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</si>
  <si>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</si>
  <si>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</si>
  <si>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</si>
  <si>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</si>
  <si>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</si>
  <si>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</si>
  <si>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</si>
  <si>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</si>
  <si>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</si>
  <si>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</si>
  <si>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</si>
  <si>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</si>
  <si>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</si>
  <si>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</si>
  <si>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</si>
  <si>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</si>
  <si>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</si>
  <si>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</si>
  <si>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</si>
  <si>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</si>
  <si>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</si>
  <si>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</si>
  <si>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</si>
  <si>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</si>
  <si>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</si>
  <si>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</si>
  <si>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</si>
  <si>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</si>
  <si>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</si>
  <si>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</si>
  <si>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</si>
  <si>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</si>
  <si>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</si>
  <si>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</si>
  <si>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</si>
  <si>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</si>
  <si>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</si>
  <si>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</si>
  <si>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</si>
  <si>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</si>
  <si>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</si>
  <si>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</si>
  <si>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</si>
  <si>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</si>
  <si>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</si>
  <si>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</si>
  <si>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</si>
  <si>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</si>
  <si>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</si>
  <si>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</si>
  <si>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</si>
  <si>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</si>
  <si>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</si>
  <si>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</si>
  <si>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</si>
  <si>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</si>
  <si>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</si>
  <si>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</si>
  <si>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</si>
  <si>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</si>
  <si>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</si>
  <si>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</si>
  <si>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</si>
  <si>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</si>
  <si>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</si>
  <si>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</si>
  <si>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</si>
  <si>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</si>
  <si>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</si>
  <si>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</si>
  <si>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</si>
  <si>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</si>
  <si>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</si>
  <si>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</si>
  <si>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</si>
  <si>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</si>
  <si>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</si>
  <si>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</si>
  <si>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</si>
  <si>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</si>
  <si>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</si>
  <si>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</si>
  <si>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</si>
  <si>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</si>
  <si>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</si>
  <si>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</si>
  <si>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</si>
  <si>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</si>
  <si>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</si>
  <si>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</si>
  <si>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</si>
  <si>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</si>
  <si>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</si>
  <si>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</si>
  <si>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</si>
  <si>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</si>
  <si>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</si>
  <si>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</si>
  <si>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</si>
  <si>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</si>
  <si>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</si>
  <si>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</si>
  <si>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</si>
  <si>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</si>
  <si>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</si>
  <si>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</si>
  <si>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</si>
  <si>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</si>
  <si>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</si>
  <si>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</si>
  <si>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</si>
  <si>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</si>
  <si>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</si>
  <si>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</si>
  <si>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</si>
  <si>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</si>
  <si>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</si>
  <si>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</si>
  <si>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</si>
  <si>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</si>
  <si>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</si>
  <si>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</si>
  <si>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</si>
  <si>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</si>
  <si>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</si>
  <si>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</si>
  <si>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</si>
  <si>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</si>
  <si>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</si>
  <si>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</si>
  <si>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</si>
  <si>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</si>
  <si>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</si>
  <si>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</si>
  <si>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</si>
  <si>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</si>
  <si>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</si>
  <si>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</si>
  <si>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</si>
  <si>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</si>
  <si>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</si>
  <si>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</si>
  <si>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</si>
  <si>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</si>
  <si>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</si>
  <si>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</si>
  <si>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</si>
  <si>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</si>
  <si>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</si>
  <si>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</si>
  <si>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</si>
  <si>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</si>
  <si>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</si>
  <si>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</si>
  <si>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</si>
  <si>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</si>
  <si>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</si>
  <si>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</si>
  <si>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</si>
  <si>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</si>
  <si>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</si>
  <si>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</si>
  <si>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</si>
  <si>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</si>
  <si>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</si>
  <si>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</si>
  <si>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</si>
  <si>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</si>
  <si>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</si>
  <si>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</si>
  <si>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</si>
  <si>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</si>
  <si>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</si>
  <si>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</si>
  <si>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</si>
  <si>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</si>
  <si>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</si>
  <si>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</si>
  <si>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</si>
  <si>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</si>
  <si>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</si>
  <si>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</si>
  <si>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</si>
  <si>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</si>
  <si>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</si>
  <si>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</si>
  <si>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</si>
  <si>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</si>
  <si>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</si>
  <si>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</si>
  <si>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</si>
  <si>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</si>
  <si>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</si>
  <si>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</si>
  <si>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</si>
  <si>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</si>
  <si>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</si>
  <si>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</si>
  <si>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</si>
  <si>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</si>
  <si>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</si>
  <si>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</si>
  <si>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</si>
  <si>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</si>
  <si>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</si>
  <si>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</si>
  <si>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</si>
  <si>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</si>
  <si>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</si>
  <si>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</si>
  <si>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</si>
  <si>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</si>
  <si>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</si>
  <si>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</si>
  <si>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</si>
  <si>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</si>
  <si>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</si>
  <si>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</si>
  <si>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</si>
  <si>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</si>
  <si>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</si>
  <si>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</si>
  <si>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</si>
  <si>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</si>
  <si>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</si>
  <si>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</si>
  <si>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</si>
  <si>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</si>
  <si>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</si>
  <si>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</si>
  <si>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</si>
  <si>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</si>
  <si>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</si>
  <si>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</si>
  <si>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</si>
  <si>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</si>
  <si>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</si>
  <si>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</si>
  <si>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</si>
  <si>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</si>
  <si>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</si>
  <si>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</si>
  <si>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</si>
  <si>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</si>
  <si>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</si>
  <si>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</si>
  <si>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</si>
  <si>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</si>
  <si>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</si>
  <si>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</si>
  <si>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</si>
  <si>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</si>
  <si>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</si>
  <si>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</si>
  <si>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</si>
  <si>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</si>
  <si>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</si>
  <si>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</si>
  <si>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</si>
  <si>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</si>
  <si>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</si>
  <si>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</si>
  <si>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</si>
  <si>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</si>
  <si>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</si>
  <si>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</si>
  <si>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</si>
  <si>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</si>
  <si>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</si>
  <si>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</si>
  <si>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</si>
  <si>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</si>
  <si>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</si>
  <si>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</si>
  <si>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</si>
  <si>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</si>
  <si>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</si>
  <si>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</si>
  <si>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</si>
  <si>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</si>
  <si>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</si>
  <si>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</si>
  <si>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</si>
  <si>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</si>
  <si>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</si>
  <si>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</si>
  <si>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</si>
  <si>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</si>
  <si>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</si>
  <si>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</si>
  <si>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</si>
  <si>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</si>
  <si>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</si>
  <si>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</si>
  <si>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</si>
  <si>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</si>
  <si>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</si>
  <si>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</si>
  <si>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</si>
  <si>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</si>
  <si>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</si>
  <si>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</si>
  <si>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</si>
  <si>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</si>
  <si>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</si>
  <si>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</si>
  <si>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</si>
  <si>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</si>
  <si>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</si>
  <si>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</si>
  <si>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</si>
  <si>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</si>
  <si>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</si>
  <si>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</si>
  <si>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</si>
  <si>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</si>
  <si>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</si>
  <si>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</si>
  <si>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</si>
  <si>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</si>
  <si>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</si>
  <si>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</si>
  <si>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</si>
  <si>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</si>
  <si>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</si>
  <si>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</si>
  <si>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</si>
  <si>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</si>
  <si>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</si>
  <si>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</si>
  <si>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</si>
  <si>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</si>
  <si>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</si>
  <si>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</si>
  <si>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</si>
  <si>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</si>
  <si>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</si>
  <si>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</si>
  <si>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</si>
  <si>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</si>
  <si>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</si>
  <si>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</si>
  <si>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</si>
  <si>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</si>
  <si>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</si>
  <si>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</si>
  <si>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</si>
  <si>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</si>
  <si>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</si>
  <si>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</si>
  <si>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</si>
  <si>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</si>
  <si>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</si>
  <si>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</si>
  <si>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</si>
  <si>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</si>
  <si>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</si>
  <si>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</si>
  <si>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</si>
  <si>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</si>
  <si>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</si>
  <si>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</si>
  <si>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</si>
  <si>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</si>
  <si>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</si>
  <si>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</si>
  <si>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</si>
  <si>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</si>
  <si>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</si>
  <si>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</si>
  <si>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</si>
  <si>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</si>
  <si>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</si>
  <si>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</si>
  <si>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</si>
  <si>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</si>
  <si>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</si>
  <si>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</si>
  <si>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</si>
  <si>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</si>
  <si>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</si>
  <si>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</si>
  <si>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</si>
  <si>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</si>
  <si>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</si>
  <si>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</si>
  <si>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</si>
  <si>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</si>
  <si>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</si>
  <si>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</si>
  <si>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</si>
  <si>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</si>
  <si>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</si>
  <si>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</si>
  <si>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</si>
  <si>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</si>
  <si>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</si>
  <si>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</si>
  <si>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</si>
  <si>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</si>
  <si>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</si>
  <si>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</si>
  <si>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</si>
  <si>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</si>
  <si>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</si>
  <si>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</si>
  <si>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</si>
  <si>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</si>
  <si>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</si>
  <si>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</si>
  <si>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</si>
  <si>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</si>
  <si>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</si>
  <si>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</si>
  <si>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</si>
  <si>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</si>
  <si>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</si>
  <si>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</si>
  <si>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</si>
  <si>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</si>
  <si>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</si>
  <si>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</si>
  <si>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</si>
  <si>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</si>
  <si>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</si>
  <si>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</si>
  <si>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</si>
  <si>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</si>
  <si>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</si>
  <si>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</si>
  <si>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</si>
  <si>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</si>
  <si>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</si>
  <si>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</si>
  <si>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</si>
  <si>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</si>
  <si>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</si>
  <si>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</si>
  <si>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</si>
  <si>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</si>
  <si>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</si>
  <si>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</si>
  <si>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</si>
  <si>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</si>
  <si>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</si>
  <si>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</si>
  <si>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</si>
  <si>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</si>
  <si>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</si>
  <si>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</si>
  <si>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</si>
  <si>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</si>
  <si>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</si>
  <si>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</si>
  <si>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</si>
  <si>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</si>
  <si>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</si>
  <si>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</si>
  <si>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</si>
  <si>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</si>
  <si>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</si>
  <si>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</si>
  <si>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</si>
  <si>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</si>
  <si>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</si>
  <si>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</si>
  <si>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</si>
  <si>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</si>
  <si>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</si>
  <si>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</si>
  <si>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</si>
  <si>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</si>
  <si>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</si>
  <si>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</si>
  <si>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</si>
  <si>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</si>
  <si>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</si>
  <si>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</si>
  <si>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</si>
  <si>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</si>
  <si>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</si>
  <si>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</si>
  <si>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</si>
  <si>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</si>
  <si>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</si>
  <si>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</si>
  <si>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</si>
  <si>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</si>
  <si>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</si>
  <si>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</si>
  <si>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</si>
  <si>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</si>
  <si>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</si>
  <si>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</si>
  <si>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</si>
  <si>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</si>
  <si>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</si>
  <si>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</si>
  <si>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</si>
  <si>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</si>
  <si>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</si>
  <si>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</si>
  <si>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</si>
  <si>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</si>
  <si>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</si>
  <si>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</si>
  <si>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</si>
  <si>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</si>
  <si>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</si>
  <si>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</si>
  <si>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</si>
  <si>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</si>
  <si>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</si>
  <si>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</si>
  <si>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</si>
  <si>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</si>
  <si>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</si>
  <si>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</si>
  <si>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</si>
  <si>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</si>
  <si>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</si>
  <si>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</si>
  <si>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</si>
  <si>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</si>
  <si>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</si>
  <si>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</si>
  <si>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</si>
  <si>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</si>
  <si>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</si>
  <si>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</si>
  <si>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</si>
  <si>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</si>
  <si>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</si>
  <si>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</si>
  <si>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</si>
  <si>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</si>
  <si>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</si>
  <si>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</si>
  <si>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</si>
  <si>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</si>
  <si>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</si>
  <si>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</si>
  <si>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</si>
  <si>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</si>
  <si>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</si>
  <si>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</si>
  <si>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</si>
  <si>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</si>
  <si>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</si>
  <si>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</si>
  <si>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</si>
  <si>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</si>
  <si>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</si>
  <si>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</si>
  <si>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</si>
  <si>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</si>
  <si>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</si>
  <si>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</si>
  <si>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</si>
  <si>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</si>
  <si>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</si>
  <si>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</si>
  <si>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</si>
  <si>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</si>
  <si>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</si>
  <si>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</si>
  <si>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</si>
  <si>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</si>
  <si>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</si>
  <si>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</si>
  <si>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</si>
  <si>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</si>
  <si>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</si>
  <si>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</si>
  <si>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</si>
  <si>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</si>
  <si>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</si>
  <si>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</si>
  <si>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</si>
  <si>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</si>
  <si>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</si>
  <si>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</si>
  <si>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</si>
  <si>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</si>
  <si>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</si>
  <si>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</si>
  <si>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</si>
  <si>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</si>
  <si>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</si>
  <si>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</si>
  <si>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</si>
  <si>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</si>
  <si>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</si>
  <si>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</si>
  <si>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</si>
  <si>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</si>
  <si>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</si>
  <si>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</si>
  <si>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</si>
  <si>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</si>
  <si>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</si>
  <si>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</si>
  <si>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</si>
  <si>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</si>
  <si>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</si>
  <si>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</si>
  <si>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</si>
  <si>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</si>
  <si>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</si>
  <si>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</si>
  <si>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</si>
  <si>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</si>
  <si>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</si>
  <si>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</si>
  <si>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</si>
  <si>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</si>
  <si>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</si>
  <si>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</si>
  <si>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</si>
  <si>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</si>
  <si>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</si>
  <si>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</si>
  <si>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</si>
  <si>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</si>
  <si>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</si>
  <si>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</si>
  <si>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</si>
  <si>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</si>
  <si>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</si>
  <si>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</si>
  <si>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</si>
  <si>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</si>
  <si>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</si>
  <si>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</si>
  <si>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</si>
  <si>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</si>
  <si>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</si>
  <si>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</si>
  <si>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</si>
  <si>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</si>
  <si>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</si>
  <si>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</si>
  <si>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</si>
  <si>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</si>
  <si>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</si>
  <si>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</si>
  <si>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</si>
  <si>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</si>
  <si>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</si>
  <si>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</si>
  <si>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</si>
  <si>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</si>
  <si>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</si>
  <si>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</si>
  <si>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</si>
  <si>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</si>
  <si>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</si>
  <si>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</si>
  <si>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</si>
  <si>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</si>
  <si>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</si>
  <si>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</si>
  <si>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</si>
  <si>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</si>
  <si>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</si>
  <si>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</si>
  <si>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</si>
  <si>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</si>
  <si>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</si>
  <si>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</si>
  <si>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</si>
  <si>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</si>
  <si>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</si>
  <si>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</si>
  <si>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</si>
  <si>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</si>
  <si>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</si>
  <si>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</si>
  <si>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</si>
  <si>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</si>
  <si>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</si>
  <si>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</si>
  <si>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</si>
  <si>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</si>
  <si>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</si>
  <si>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</si>
  <si>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</si>
  <si>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</si>
  <si>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</si>
  <si>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</si>
  <si>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</si>
  <si>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</si>
  <si>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</si>
  <si>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</si>
  <si>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</si>
  <si>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</si>
  <si>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</si>
  <si>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</si>
  <si>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</si>
  <si>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</si>
  <si>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</si>
  <si>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</si>
  <si>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</si>
  <si>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</si>
  <si>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</si>
  <si>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</si>
  <si>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</si>
  <si>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</si>
  <si>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</si>
  <si>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</si>
  <si>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</si>
  <si>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</si>
  <si>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</si>
  <si>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</si>
  <si>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</si>
  <si>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</si>
  <si>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</si>
  <si>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</si>
  <si>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</si>
  <si>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</si>
  <si>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</si>
  <si>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</si>
  <si>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</si>
  <si>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</si>
  <si>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</si>
  <si>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</si>
  <si>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</si>
  <si>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</si>
  <si>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</si>
  <si>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</si>
  <si>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</si>
  <si>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</si>
  <si>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</si>
  <si>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</si>
  <si>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</si>
  <si>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</si>
  <si>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</si>
  <si>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</si>
  <si>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</si>
  <si>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</si>
  <si>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</si>
  <si>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</si>
  <si>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</si>
  <si>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</si>
  <si>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</si>
  <si>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</si>
  <si>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</si>
  <si>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</si>
  <si>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</si>
  <si>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</si>
  <si>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</si>
  <si>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</si>
  <si>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</si>
  <si>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</si>
  <si>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</si>
  <si>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</si>
  <si>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</si>
  <si>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</si>
  <si>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</si>
  <si>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</si>
  <si>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</si>
  <si>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</si>
  <si>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</si>
  <si>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</si>
  <si>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</si>
  <si>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</si>
  <si>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</si>
  <si>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</si>
  <si>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</si>
  <si>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</si>
  <si>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</si>
  <si>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</si>
  <si>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</si>
  <si>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</si>
  <si>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</si>
  <si>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</si>
  <si>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</si>
  <si>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</si>
  <si>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</si>
  <si>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</si>
  <si>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</si>
  <si>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</si>
  <si>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</si>
  <si>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</si>
  <si>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</si>
  <si>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</si>
  <si>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</si>
  <si>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</si>
  <si>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</si>
  <si>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</si>
  <si>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</si>
  <si>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</si>
  <si>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</si>
  <si>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</si>
  <si>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</si>
  <si>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</si>
  <si>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</si>
  <si>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</si>
  <si>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</si>
  <si>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</si>
  <si>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</si>
  <si>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</si>
  <si>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</si>
  <si>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</si>
  <si>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</si>
  <si>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</si>
  <si>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</si>
  <si>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</si>
  <si>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</si>
  <si>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</si>
  <si>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</si>
  <si>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</si>
  <si>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</si>
  <si>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</si>
  <si>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</si>
  <si>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</si>
  <si>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</si>
  <si>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</si>
  <si>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</si>
  <si>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</si>
  <si>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</si>
  <si>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</si>
  <si>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</si>
  <si>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</si>
  <si>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</si>
  <si>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</si>
  <si>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</si>
  <si>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</si>
  <si>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</si>
  <si>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</si>
  <si>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</si>
  <si>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</si>
  <si>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</si>
  <si>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</si>
  <si>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</si>
  <si>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</si>
  <si>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</si>
  <si>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</si>
  <si>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</si>
  <si>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</si>
  <si>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</si>
  <si>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</si>
  <si>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</si>
  <si>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</si>
  <si>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</si>
  <si>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</si>
  <si>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</si>
  <si>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</si>
  <si>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</si>
  <si>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</si>
  <si>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</si>
  <si>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</si>
  <si>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</si>
  <si>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</si>
  <si>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</si>
  <si>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</si>
  <si>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</si>
  <si>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</si>
  <si>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</si>
  <si>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</si>
  <si>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</si>
  <si>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</si>
  <si>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</si>
  <si>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</si>
  <si>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</si>
  <si>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</si>
  <si>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</si>
  <si>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</si>
  <si>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</si>
  <si>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</si>
  <si>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</si>
  <si>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</si>
  <si>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</si>
  <si>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</si>
  <si>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</si>
  <si>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</si>
  <si>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</si>
  <si>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</si>
  <si>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</si>
  <si>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</si>
  <si>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</si>
  <si>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</si>
  <si>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</si>
  <si>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</si>
  <si>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</si>
  <si>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</si>
  <si>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</si>
  <si>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</si>
  <si>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</si>
  <si>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</si>
  <si>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</si>
  <si>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</si>
  <si>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</si>
  <si>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</si>
  <si>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</si>
  <si>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</si>
  <si>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</si>
  <si>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</si>
  <si>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</si>
  <si>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</si>
  <si>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</si>
  <si>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</si>
  <si>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</si>
  <si>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</si>
  <si>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</si>
  <si>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</si>
  <si>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</si>
  <si>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</si>
  <si>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</si>
  <si>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</si>
  <si>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</si>
  <si>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</si>
  <si>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</si>
  <si>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</si>
  <si>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</si>
  <si>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</si>
  <si>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</si>
  <si>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</si>
  <si>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</si>
  <si>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</si>
  <si>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</si>
  <si>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</si>
  <si>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</si>
  <si>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</si>
  <si>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</si>
  <si>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</si>
  <si>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</si>
  <si>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</si>
  <si>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</si>
  <si>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</si>
  <si>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</si>
  <si>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</si>
  <si>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</si>
  <si>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</si>
  <si>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</si>
  <si>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</si>
  <si>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</si>
  <si>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</si>
  <si>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</si>
  <si>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</si>
  <si>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</si>
  <si>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</si>
  <si>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</si>
  <si>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</si>
  <si>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</si>
  <si>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</si>
  <si>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</si>
  <si>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</si>
  <si>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</si>
  <si>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</si>
  <si>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</si>
  <si>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</si>
  <si>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</si>
  <si>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</si>
  <si>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</si>
  <si>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</si>
  <si>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</si>
  <si>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</si>
  <si>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</si>
  <si>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</si>
  <si>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</si>
  <si>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</si>
  <si>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</si>
  <si>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</si>
  <si>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</si>
  <si>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</si>
  <si>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</si>
  <si>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</si>
  <si>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</si>
  <si>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</si>
  <si>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</si>
  <si>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</si>
  <si>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</si>
  <si>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</si>
  <si>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</si>
  <si>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</si>
  <si>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</si>
  <si>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</si>
  <si>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</si>
  <si>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</si>
  <si>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</si>
  <si>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</si>
  <si>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</si>
  <si>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</si>
  <si>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</si>
  <si>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</si>
  <si>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</si>
  <si>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</si>
  <si>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</si>
  <si>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</si>
  <si>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</si>
  <si>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</si>
  <si>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</si>
  <si>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</si>
  <si>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</si>
  <si>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</si>
  <si>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</si>
  <si>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</si>
  <si>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</si>
  <si>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</si>
  <si>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</si>
  <si>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</si>
  <si>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</si>
  <si>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</si>
  <si>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</si>
  <si>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</si>
  <si>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</si>
  <si>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</si>
  <si>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</si>
  <si>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</si>
  <si>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</si>
  <si>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</si>
  <si>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</si>
  <si>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</si>
  <si>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</si>
  <si>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</si>
  <si>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</si>
  <si>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</si>
  <si>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</si>
  <si>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</si>
  <si>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</si>
  <si>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</si>
  <si>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</si>
  <si>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</si>
  <si>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</si>
  <si>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</si>
  <si>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</si>
  <si>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</si>
  <si>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</si>
  <si>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</si>
  <si>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</si>
  <si>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</si>
  <si>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</si>
  <si>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</si>
  <si>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</si>
  <si>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</si>
  <si>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</si>
  <si>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</si>
  <si>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</si>
  <si>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</si>
  <si>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</si>
  <si>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</si>
  <si>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</si>
  <si>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</si>
  <si>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</si>
  <si>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</si>
  <si>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</si>
  <si>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</si>
  <si>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</si>
  <si>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</si>
  <si>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</si>
  <si>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</si>
  <si>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</si>
  <si>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</si>
  <si>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</si>
  <si>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</si>
  <si>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</si>
  <si>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</si>
  <si>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</si>
  <si>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</si>
  <si>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</si>
  <si>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</si>
  <si>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</si>
  <si>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</si>
  <si>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</si>
  <si>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</si>
  <si>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</si>
  <si>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</si>
  <si>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</si>
  <si>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</si>
  <si>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</si>
  <si>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</si>
  <si>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</si>
  <si>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</si>
  <si>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</si>
  <si>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</si>
  <si>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</si>
  <si>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</si>
  <si>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</si>
  <si>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</si>
  <si>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</si>
  <si>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</si>
  <si>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</si>
  <si>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</si>
  <si>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</si>
  <si>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</si>
  <si>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</si>
  <si>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</si>
  <si>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</si>
  <si>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</si>
  <si>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</si>
  <si>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</si>
  <si>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</si>
  <si>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</si>
  <si>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</si>
  <si>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</si>
  <si>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</si>
  <si>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</si>
  <si>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</si>
  <si>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</si>
  <si>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</si>
  <si>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</si>
  <si>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</si>
  <si>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</si>
  <si>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</si>
  <si>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</si>
  <si>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</si>
  <si>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</si>
  <si>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</si>
  <si>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</si>
  <si>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</si>
  <si>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</si>
  <si>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</si>
  <si>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</si>
  <si>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</si>
  <si>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</si>
  <si>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</si>
  <si>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</si>
  <si>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</si>
  <si>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</si>
  <si>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</si>
  <si>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</si>
  <si>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</si>
  <si>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</si>
  <si>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</si>
  <si>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</si>
  <si>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</si>
  <si>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</si>
  <si>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</si>
  <si>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</si>
  <si>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</si>
  <si>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</si>
  <si>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</si>
  <si>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</si>
  <si>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</si>
  <si>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</si>
  <si>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</si>
  <si>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</si>
  <si>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</si>
  <si>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</si>
  <si>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</si>
  <si>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</si>
  <si>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</si>
  <si>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</si>
  <si>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</si>
  <si>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</si>
  <si>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</si>
  <si>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</si>
  <si>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</si>
  <si>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</si>
  <si>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</si>
  <si>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</si>
  <si>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</si>
  <si>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</si>
  <si>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</si>
  <si>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</si>
  <si>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</si>
  <si>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</si>
  <si>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</si>
  <si>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</si>
  <si>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</si>
  <si>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</si>
  <si>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</si>
  <si>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</si>
  <si>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</si>
  <si>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</si>
  <si>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</si>
  <si>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</si>
  <si>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</si>
  <si>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</si>
  <si>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</si>
  <si>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</si>
  <si>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</si>
  <si>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</si>
  <si>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</si>
  <si>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</si>
  <si>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</si>
  <si>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</si>
  <si>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</si>
  <si>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</si>
  <si>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</si>
  <si>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</si>
  <si>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</si>
  <si>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</si>
  <si>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</si>
  <si>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</si>
  <si>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</si>
  <si>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</si>
  <si>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</si>
  <si>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</si>
  <si>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</si>
  <si>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</si>
  <si>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</si>
  <si>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</si>
  <si>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</si>
  <si>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</si>
  <si>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</si>
  <si>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</si>
  <si>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</si>
  <si>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</si>
  <si>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</si>
  <si>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</si>
  <si>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</si>
  <si>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</si>
  <si>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</si>
  <si>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</si>
  <si>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</si>
  <si>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</si>
  <si>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</si>
  <si>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</si>
  <si>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</si>
  <si>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</si>
  <si>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</si>
  <si>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</si>
  <si>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</si>
  <si>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</si>
  <si>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</si>
  <si>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</si>
  <si>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</si>
  <si>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</si>
  <si>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</si>
  <si>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</si>
  <si>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</si>
  <si>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</si>
  <si>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</si>
  <si>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</si>
  <si>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</si>
  <si>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</si>
  <si>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</si>
  <si>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</si>
  <si>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</si>
  <si>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</si>
  <si>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</si>
  <si>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</si>
  <si>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</si>
  <si>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</si>
  <si>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</si>
  <si>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</si>
  <si>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</si>
  <si>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</si>
  <si>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</si>
  <si>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</si>
  <si>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</si>
  <si>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</si>
  <si>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</si>
  <si>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</si>
  <si>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</si>
  <si>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</si>
  <si>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</si>
  <si>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</si>
  <si>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</si>
  <si>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</si>
  <si>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</si>
  <si>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</si>
  <si>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</si>
  <si>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</si>
  <si>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</si>
  <si>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</si>
  <si>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</si>
  <si>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</si>
  <si>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</si>
  <si>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</si>
  <si>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</si>
  <si>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</si>
  <si>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</si>
  <si>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</si>
  <si>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</si>
  <si>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</si>
  <si>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</si>
  <si>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</si>
  <si>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</si>
  <si>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</si>
  <si>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</si>
  <si>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</si>
  <si>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</si>
  <si>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</si>
  <si>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</si>
  <si>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</si>
  <si>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</si>
  <si>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</si>
  <si>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</si>
  <si>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</si>
  <si>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</si>
  <si>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</si>
  <si>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</si>
  <si>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</si>
  <si>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</si>
  <si>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</si>
  <si>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</si>
  <si>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</si>
  <si>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</si>
  <si>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</si>
  <si>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</si>
  <si>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</si>
  <si>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</si>
  <si>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</si>
  <si>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</si>
  <si>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</si>
  <si>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</si>
  <si>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</si>
  <si>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</si>
  <si>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</si>
  <si>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</si>
  <si>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</si>
  <si>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</si>
  <si>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</si>
  <si>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</si>
  <si>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</si>
  <si>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</si>
  <si>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</si>
  <si>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</si>
  <si>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</si>
  <si>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</si>
  <si>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</si>
  <si>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</si>
  <si>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</si>
  <si>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</si>
  <si>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</si>
  <si>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</si>
  <si>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</si>
  <si>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</si>
  <si>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</si>
  <si>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</si>
  <si>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</si>
  <si>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</si>
  <si>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</si>
  <si>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</si>
  <si>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</si>
  <si>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</si>
  <si>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</si>
  <si>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</si>
  <si>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</si>
  <si>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</si>
  <si>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</si>
  <si>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</si>
  <si>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</si>
  <si>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</si>
  <si>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</si>
  <si>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</si>
  <si>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</si>
  <si>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</si>
  <si>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</si>
  <si>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</si>
  <si>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</si>
  <si>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</si>
  <si>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</si>
  <si>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</si>
  <si>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</si>
  <si>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</si>
  <si>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</si>
  <si>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</si>
  <si>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</si>
  <si>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</si>
  <si>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</si>
  <si>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</si>
  <si>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</si>
  <si>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</si>
  <si>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</si>
  <si>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</si>
  <si>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</si>
  <si>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</si>
  <si>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</si>
  <si>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</si>
  <si>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</si>
  <si>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</si>
  <si>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</si>
  <si>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</si>
  <si>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</si>
  <si>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</si>
  <si>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</si>
  <si>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</si>
  <si>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</si>
  <si>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</si>
  <si>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</si>
  <si>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</si>
  <si>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</si>
  <si>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</si>
  <si>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</si>
  <si>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</si>
  <si>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</si>
  <si>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</si>
  <si>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</si>
  <si>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</si>
  <si>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</si>
  <si>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</si>
  <si>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</si>
  <si>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</si>
  <si>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</si>
  <si>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</si>
  <si>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</si>
  <si>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</si>
  <si>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</si>
  <si>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</si>
  <si>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</si>
  <si>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</si>
  <si>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</si>
  <si>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</si>
  <si>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</si>
  <si>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</si>
  <si>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</si>
  <si>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</si>
  <si>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</si>
  <si>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</si>
  <si>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</si>
  <si>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</si>
  <si>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</si>
  <si>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</si>
  <si>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</si>
  <si>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</si>
  <si>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</si>
  <si>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</si>
  <si>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</si>
  <si>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</si>
  <si>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</si>
  <si>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</si>
  <si>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</si>
  <si>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</si>
  <si>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</si>
  <si>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</si>
  <si>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</si>
  <si>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</si>
  <si>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</si>
  <si>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</si>
  <si>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</si>
  <si>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</si>
  <si>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</si>
  <si>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</si>
  <si>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</si>
  <si>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</si>
  <si>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</si>
  <si>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</si>
  <si>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</si>
  <si>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</si>
  <si>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</si>
  <si>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</si>
  <si>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</si>
  <si>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</si>
  <si>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</si>
  <si>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</si>
  <si>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</si>
  <si>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</si>
  <si>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</si>
  <si>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</si>
  <si>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</si>
  <si>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</si>
  <si>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</si>
  <si>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</si>
  <si>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</si>
  <si>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</si>
  <si>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</si>
  <si>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</si>
  <si>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</si>
  <si>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</si>
  <si>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</si>
  <si>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</si>
  <si>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</si>
  <si>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</si>
  <si>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</si>
  <si>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</si>
  <si>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</si>
  <si>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</si>
  <si>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</si>
  <si>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</si>
  <si>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</si>
  <si>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</si>
  <si>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</si>
  <si>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</si>
  <si>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</si>
  <si>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</si>
  <si>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</si>
  <si>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</si>
  <si>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</si>
  <si>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</si>
  <si>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</si>
  <si>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</si>
  <si>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</si>
  <si>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</si>
  <si>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</si>
  <si>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</si>
  <si>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</si>
  <si>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</si>
  <si>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</si>
  <si>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</si>
  <si>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</si>
  <si>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</si>
  <si>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</si>
  <si>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</si>
  <si>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</si>
  <si>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</si>
  <si>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</si>
  <si>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</si>
  <si>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</si>
  <si>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</si>
  <si>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</si>
  <si>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</si>
  <si>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</si>
  <si>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</si>
  <si>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</si>
  <si>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</si>
  <si>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</si>
  <si>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</si>
  <si>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</si>
  <si>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</si>
  <si>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</si>
  <si>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</si>
  <si>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</si>
  <si>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</si>
  <si>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</si>
  <si>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</si>
  <si>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</si>
  <si>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</si>
  <si>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</si>
  <si>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</si>
  <si>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</si>
  <si>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</si>
  <si>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</si>
  <si>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</si>
  <si>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</si>
  <si>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</si>
  <si>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</si>
  <si>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</si>
  <si>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</si>
  <si>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</si>
  <si>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</si>
  <si>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</si>
  <si>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</si>
  <si>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</si>
  <si>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</si>
  <si>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</si>
  <si>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</si>
  <si>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</si>
  <si>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</si>
  <si>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</si>
  <si>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</si>
  <si>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</si>
  <si>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</si>
  <si>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</si>
  <si>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</si>
  <si>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</si>
  <si>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</si>
  <si>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</si>
  <si>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</si>
  <si>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</si>
  <si>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</si>
  <si>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</si>
  <si>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</si>
  <si>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</si>
  <si>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</si>
  <si>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</si>
  <si>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</si>
  <si>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</si>
  <si>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</si>
  <si>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</si>
  <si>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</si>
  <si>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</si>
  <si>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</si>
  <si>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</si>
  <si>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</si>
  <si>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</si>
  <si>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</si>
  <si>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</si>
  <si>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</si>
  <si>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</si>
  <si>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</si>
  <si>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</si>
  <si>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</si>
  <si>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</si>
  <si>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</si>
  <si>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</si>
  <si>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</si>
  <si>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</si>
  <si>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</si>
  <si>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</si>
  <si>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</si>
  <si>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</si>
  <si>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</si>
  <si>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</si>
  <si>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</si>
  <si>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</si>
  <si>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</si>
  <si>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</si>
  <si>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</si>
  <si>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</si>
  <si>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</si>
  <si>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</si>
  <si>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</si>
  <si>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</si>
  <si>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</si>
  <si>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</si>
  <si>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</si>
  <si>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</si>
  <si>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</si>
  <si>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</si>
  <si>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</si>
  <si>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</si>
  <si>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</si>
  <si>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</si>
  <si>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</si>
  <si>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</si>
  <si>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</si>
  <si>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</si>
  <si>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</si>
  <si>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</si>
  <si>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</si>
  <si>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</si>
  <si>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</si>
  <si>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</si>
  <si>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</si>
  <si>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</si>
  <si>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</si>
  <si>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</si>
  <si>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</si>
  <si>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</si>
  <si>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</si>
  <si>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</si>
  <si>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</si>
  <si>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</si>
  <si>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</si>
  <si>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</si>
  <si>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</si>
  <si>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</si>
  <si>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</si>
  <si>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</si>
  <si>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</si>
  <si>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</si>
  <si>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</si>
  <si>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</si>
  <si>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</si>
  <si>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</si>
  <si>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</si>
  <si>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</si>
  <si>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</si>
  <si>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</si>
  <si>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</si>
  <si>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</si>
  <si>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</si>
  <si>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</si>
  <si>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</si>
  <si>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</si>
  <si>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</si>
  <si>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</si>
  <si>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</si>
  <si>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</si>
  <si>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</si>
  <si>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</si>
  <si>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</si>
  <si>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</si>
  <si>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</si>
  <si>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</si>
  <si>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</si>
  <si>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</si>
  <si>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</si>
  <si>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</si>
  <si>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</si>
  <si>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</si>
  <si>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</si>
  <si>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</si>
  <si>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</si>
  <si>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</si>
  <si>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</si>
  <si>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</si>
  <si>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</si>
  <si>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</si>
  <si>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</si>
  <si>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</si>
  <si>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</si>
  <si>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</si>
  <si>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</si>
  <si>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</si>
  <si>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</si>
  <si>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</si>
  <si>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</si>
  <si>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</si>
  <si>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</si>
  <si>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</si>
  <si>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</si>
  <si>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</si>
  <si>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</si>
  <si>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</si>
  <si>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</si>
  <si>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</si>
  <si>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</si>
  <si>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</si>
  <si>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</si>
  <si>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</si>
  <si>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</si>
  <si>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</si>
  <si>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</si>
  <si>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</si>
  <si>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</si>
  <si>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</si>
  <si>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</si>
  <si>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</si>
  <si>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</si>
  <si>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</si>
  <si>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</si>
  <si>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</si>
  <si>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</si>
  <si>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</si>
  <si>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</si>
  <si>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</si>
  <si>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</si>
  <si>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</si>
  <si>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</si>
  <si>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</si>
  <si>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</si>
  <si>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</si>
  <si>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</si>
  <si>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</si>
  <si>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</si>
  <si>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</si>
  <si>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</si>
  <si>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</si>
  <si>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</si>
  <si>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</si>
  <si>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</si>
  <si>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</si>
  <si>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</si>
  <si>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</si>
  <si>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</si>
  <si>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</si>
  <si>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</si>
  <si>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</si>
  <si>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</si>
  <si>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</si>
  <si>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</si>
  <si>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</si>
  <si>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</si>
  <si>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</si>
  <si>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</si>
  <si>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</si>
  <si>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</si>
  <si>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</si>
  <si>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</si>
  <si>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</si>
  <si>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</si>
  <si>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</si>
  <si>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</si>
  <si>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</si>
  <si>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</si>
  <si>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</si>
  <si>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</si>
  <si>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</si>
  <si>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</si>
  <si>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</si>
  <si>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</si>
  <si>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</si>
  <si>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</si>
  <si>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</si>
  <si>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</si>
  <si>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</si>
  <si>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</si>
  <si>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</si>
  <si>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</si>
  <si>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</si>
  <si>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</si>
  <si>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</si>
  <si>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</si>
  <si>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</si>
  <si>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</si>
  <si>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</si>
  <si>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</si>
  <si>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</si>
  <si>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</si>
  <si>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</si>
  <si>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</si>
  <si>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</si>
  <si>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</si>
  <si>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</si>
  <si>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</si>
  <si>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</si>
  <si>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</si>
  <si>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</si>
  <si>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</si>
  <si>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</si>
  <si>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</si>
  <si>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</si>
  <si>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</si>
  <si>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</si>
  <si>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</si>
  <si>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</si>
  <si>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</si>
  <si>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</si>
  <si>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</si>
  <si>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</si>
  <si>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</si>
  <si>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</si>
  <si>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</si>
  <si>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</si>
  <si>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</si>
  <si>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</si>
  <si>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</si>
  <si>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</si>
  <si>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</si>
  <si>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</si>
  <si>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</si>
  <si>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</si>
  <si>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</si>
  <si>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</si>
  <si>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</si>
  <si>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</si>
  <si>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</si>
  <si>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</si>
  <si>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</si>
  <si>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</si>
  <si>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</si>
  <si>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</si>
  <si>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</si>
  <si>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</si>
  <si>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</si>
  <si>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</si>
  <si>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</si>
  <si>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</si>
  <si>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</si>
  <si>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</si>
  <si>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</si>
  <si>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</si>
  <si>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</si>
  <si>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</si>
  <si>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</si>
  <si>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</si>
  <si>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</si>
  <si>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</si>
  <si>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</si>
  <si>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</si>
  <si>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</si>
  <si>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</si>
  <si>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</si>
  <si>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</si>
  <si>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</si>
  <si>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</si>
  <si>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</si>
  <si>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</si>
  <si>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</si>
  <si>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</si>
  <si>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</si>
  <si>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</si>
  <si>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</si>
  <si>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</si>
  <si>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</si>
  <si>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</si>
  <si>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</si>
  <si>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</si>
  <si>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</si>
  <si>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</si>
  <si>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</si>
  <si>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</si>
  <si>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</si>
  <si>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</si>
  <si>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</si>
  <si>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</si>
  <si>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</si>
  <si>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</si>
  <si>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</si>
  <si>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</si>
  <si>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</si>
  <si>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</si>
  <si>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</si>
  <si>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</si>
  <si>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</si>
  <si>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</si>
  <si>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</si>
  <si>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</si>
  <si>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</si>
  <si>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</si>
  <si>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</si>
  <si>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</si>
  <si>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</si>
  <si>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</si>
  <si>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</si>
  <si>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</si>
  <si>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</si>
  <si>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</si>
  <si>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</si>
  <si>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</si>
  <si>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</si>
  <si>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</si>
  <si>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</si>
  <si>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</si>
  <si>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</si>
  <si>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</si>
  <si>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</si>
  <si>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</si>
  <si>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</si>
  <si>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</si>
  <si>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</si>
  <si>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</si>
  <si>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</si>
  <si>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</si>
  <si>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</si>
  <si>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</si>
  <si>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</si>
  <si>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</si>
  <si>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</si>
  <si>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</si>
  <si>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</si>
  <si>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</si>
  <si>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</si>
  <si>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</si>
  <si>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</si>
  <si>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</si>
  <si>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</si>
  <si>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</si>
  <si>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</si>
  <si>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</si>
  <si>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</si>
  <si>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</si>
  <si>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</si>
  <si>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</si>
  <si>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</si>
  <si>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</si>
  <si>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</si>
  <si>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</si>
  <si>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</si>
  <si>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</si>
  <si>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</si>
  <si>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</si>
  <si>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</si>
  <si>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</si>
  <si>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</si>
  <si>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</si>
  <si>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</si>
  <si>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</si>
  <si>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</si>
  <si>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</si>
  <si>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</si>
  <si>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</si>
  <si>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</si>
  <si>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</si>
  <si>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</si>
  <si>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</si>
  <si>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</si>
  <si>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</si>
  <si>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</si>
  <si>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</si>
  <si>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</si>
  <si>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</si>
  <si>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</si>
  <si>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</si>
  <si>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</si>
  <si>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</si>
  <si>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</si>
  <si>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</si>
  <si>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</si>
  <si>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</si>
  <si>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</si>
  <si>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</si>
  <si>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</si>
  <si>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</si>
  <si>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</si>
  <si>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</si>
  <si>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</si>
  <si>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</si>
  <si>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</si>
  <si>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</si>
  <si>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</si>
  <si>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</si>
  <si>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</si>
  <si>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</si>
  <si>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</si>
  <si>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</si>
  <si>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</si>
  <si>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</si>
  <si>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</si>
  <si>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</si>
  <si>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</si>
  <si>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</si>
  <si>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</si>
  <si>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</si>
  <si>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</si>
  <si>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</si>
  <si>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</si>
  <si>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</si>
  <si>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</si>
  <si>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</si>
  <si>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</si>
  <si>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</si>
  <si>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</si>
  <si>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</si>
  <si>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</si>
  <si>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</si>
  <si>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</si>
  <si>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</si>
  <si>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</si>
  <si>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</si>
  <si>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</si>
  <si>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</si>
  <si>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</si>
  <si>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</si>
  <si>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</si>
  <si>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</si>
  <si>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</si>
  <si>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</si>
  <si>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</si>
  <si>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</si>
  <si>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</si>
  <si>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</si>
  <si>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</si>
  <si>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</si>
  <si>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</si>
  <si>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</si>
  <si>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</si>
  <si>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</si>
  <si>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</si>
  <si>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</si>
  <si>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</si>
  <si>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</si>
  <si>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</si>
  <si>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</si>
  <si>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</si>
  <si>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</si>
  <si>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</si>
  <si>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</si>
  <si>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</si>
  <si>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</si>
  <si>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</si>
  <si>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</si>
  <si>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</si>
  <si>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</si>
  <si>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</si>
  <si>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</si>
  <si>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</si>
  <si>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</si>
  <si>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</si>
  <si>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</si>
  <si>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</si>
  <si>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</si>
  <si>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</si>
  <si>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</si>
  <si>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</si>
  <si>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</si>
  <si>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</si>
  <si>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</si>
  <si>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</si>
  <si>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</si>
  <si>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</si>
  <si>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</si>
  <si>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</si>
  <si>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</si>
  <si>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</si>
  <si>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</si>
  <si>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</si>
  <si>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</si>
  <si>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</si>
  <si>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</si>
  <si>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</si>
  <si>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</si>
  <si>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</si>
  <si>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</si>
  <si>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</si>
  <si>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</si>
  <si>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</si>
  <si>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</si>
  <si>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</si>
  <si>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</si>
  <si>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</si>
  <si>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</si>
  <si>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</si>
  <si>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</si>
  <si>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</si>
  <si>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</si>
  <si>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</si>
  <si>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</si>
  <si>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</si>
  <si>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</si>
  <si>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</si>
  <si>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</si>
  <si>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</si>
  <si>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</si>
  <si>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</si>
  <si>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</si>
  <si>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</si>
  <si>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</si>
  <si>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</si>
  <si>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</si>
  <si>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</si>
  <si>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</si>
  <si>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</si>
  <si>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</si>
  <si>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</si>
  <si>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</si>
  <si>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</si>
  <si>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</si>
  <si>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</si>
  <si>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</si>
  <si>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</si>
  <si>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</si>
  <si>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</si>
  <si>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</si>
  <si>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</si>
  <si>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</si>
  <si>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</si>
  <si>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</si>
  <si>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</si>
  <si>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</si>
  <si>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</si>
  <si>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</si>
  <si>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</si>
  <si>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</si>
  <si>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</si>
  <si>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</si>
  <si>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</si>
  <si>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</si>
  <si>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</si>
  <si>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</si>
  <si>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</si>
  <si>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</si>
  <si>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</si>
  <si>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</si>
  <si>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</si>
  <si>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</si>
  <si>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</si>
  <si>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</si>
  <si>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</si>
  <si>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</si>
  <si>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</si>
  <si>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</si>
  <si>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</si>
  <si>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</si>
  <si>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</si>
  <si>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</si>
  <si>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</si>
  <si>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</si>
  <si>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</si>
  <si>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</si>
  <si>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</si>
  <si>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</si>
  <si>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</si>
  <si>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</si>
  <si>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</si>
  <si>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</si>
  <si>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</si>
  <si>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</si>
  <si>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</si>
  <si>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</si>
  <si>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</si>
  <si>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</si>
  <si>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</si>
  <si>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</si>
  <si>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</si>
  <si>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</si>
  <si>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</si>
  <si>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</si>
  <si>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</si>
  <si>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</si>
  <si>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</si>
  <si>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</si>
  <si>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</si>
  <si>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</si>
  <si>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</si>
  <si>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</si>
  <si>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</si>
  <si>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</si>
  <si>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</si>
  <si>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</si>
  <si>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</si>
  <si>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</si>
  <si>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</si>
  <si>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</si>
  <si>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</si>
  <si>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</si>
  <si>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</si>
  <si>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</si>
  <si>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</si>
  <si>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</si>
  <si>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</si>
  <si>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</si>
  <si>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</si>
  <si>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</si>
  <si>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</si>
  <si>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</si>
  <si>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</si>
  <si>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</si>
  <si>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</si>
  <si>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</si>
  <si>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</si>
  <si>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</si>
  <si>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</si>
  <si>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</si>
  <si>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</si>
  <si>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</si>
  <si>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</si>
  <si>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</si>
  <si>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</si>
  <si>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</si>
  <si>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</si>
  <si>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</si>
  <si>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</si>
  <si>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</si>
  <si>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</si>
  <si>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</si>
  <si>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</si>
  <si>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</si>
  <si>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</si>
  <si>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</si>
  <si>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</si>
  <si>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</si>
  <si>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</si>
  <si>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</si>
  <si>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</si>
  <si>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</si>
  <si>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</si>
  <si>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</si>
  <si>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</si>
  <si>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</si>
  <si>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</si>
  <si>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</si>
  <si>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</si>
  <si>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</si>
  <si>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</si>
  <si>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</si>
  <si>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</si>
  <si>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</si>
  <si>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</si>
  <si>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</si>
  <si>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</si>
  <si>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</si>
  <si>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</si>
  <si>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</si>
  <si>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</si>
  <si>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</si>
  <si>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</si>
  <si>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</si>
  <si>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</si>
  <si>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</si>
  <si>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</si>
  <si>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</si>
  <si>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</si>
  <si>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</si>
  <si>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</si>
  <si>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</si>
  <si>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</si>
  <si>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</si>
  <si>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</si>
  <si>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</si>
  <si>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</si>
  <si>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</si>
  <si>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</si>
  <si>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</si>
  <si>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</si>
  <si>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</si>
  <si>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</si>
  <si>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</si>
  <si>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</si>
  <si>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</si>
  <si>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</si>
  <si>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</si>
  <si>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</si>
  <si>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</si>
  <si>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</si>
  <si>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</si>
  <si>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</si>
  <si>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</si>
  <si>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</si>
  <si>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</si>
  <si>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</si>
  <si>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</si>
  <si>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</si>
  <si>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</si>
  <si>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</si>
  <si>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</si>
  <si>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</si>
  <si>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</si>
  <si>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</si>
  <si>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</si>
  <si>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</si>
  <si>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</si>
  <si>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</si>
  <si>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</si>
  <si>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</si>
  <si>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</si>
  <si>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</si>
  <si>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</si>
  <si>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</si>
  <si>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</si>
  <si>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</si>
  <si>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</si>
  <si>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</si>
  <si>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</si>
  <si>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</si>
  <si>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</si>
  <si>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</si>
  <si>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</si>
  <si>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</si>
  <si>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</si>
  <si>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</si>
  <si>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</si>
  <si>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</si>
  <si>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</si>
  <si>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</si>
  <si>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</si>
  <si>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</si>
  <si>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</si>
  <si>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</si>
  <si>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</si>
  <si>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</si>
  <si>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</si>
  <si>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</si>
  <si>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</si>
  <si>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</si>
  <si>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</si>
  <si>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</si>
  <si>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</si>
  <si>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</si>
  <si>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</si>
  <si>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</si>
  <si>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</si>
  <si>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</si>
  <si>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</si>
  <si>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</si>
  <si>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</si>
  <si>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</si>
  <si>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</si>
  <si>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</si>
  <si>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</si>
  <si>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</si>
  <si>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</si>
  <si>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</si>
  <si>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</si>
  <si>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</si>
  <si>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</si>
  <si>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</si>
  <si>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</si>
  <si>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</si>
  <si>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</si>
  <si>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</si>
  <si>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</si>
  <si>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</si>
  <si>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</si>
  <si>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</si>
  <si>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</si>
  <si>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</si>
  <si>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</si>
  <si>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</si>
  <si>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</si>
  <si>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</si>
  <si>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</si>
  <si>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</si>
  <si>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</si>
  <si>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</si>
  <si>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</si>
  <si>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</si>
  <si>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</si>
  <si>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</si>
  <si>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</si>
  <si>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</si>
  <si>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</si>
  <si>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</si>
  <si>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</si>
  <si>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</si>
  <si>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</si>
  <si>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</si>
  <si>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</si>
  <si>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</si>
  <si>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</si>
  <si>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</si>
  <si>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</si>
  <si>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</si>
  <si>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</si>
  <si>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</si>
  <si>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</si>
  <si>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</si>
  <si>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</si>
  <si>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</si>
  <si>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</si>
  <si>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</si>
  <si>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</si>
  <si>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</si>
  <si>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</si>
  <si>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</si>
  <si>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</si>
  <si>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</si>
  <si>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</si>
  <si>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</si>
  <si>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</si>
  <si>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</si>
  <si>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</si>
  <si>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</si>
  <si>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</si>
  <si>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</si>
  <si>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</si>
  <si>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</si>
  <si>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</si>
  <si>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</si>
  <si>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</si>
  <si>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</si>
  <si>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</si>
  <si>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</si>
  <si>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</si>
  <si>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</si>
  <si>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</si>
  <si>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</si>
  <si>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</si>
  <si>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</si>
  <si>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</si>
  <si>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</si>
  <si>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</si>
  <si>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</si>
  <si>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</si>
  <si>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</si>
  <si>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</si>
  <si>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</si>
  <si>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</si>
  <si>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</si>
  <si>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</si>
  <si>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</si>
  <si>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</si>
  <si>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</si>
  <si>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</si>
  <si>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</si>
  <si>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</si>
  <si>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</si>
  <si>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</si>
  <si>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</si>
  <si>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</si>
  <si>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</si>
  <si>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</si>
  <si>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</si>
  <si>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</si>
  <si>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</si>
  <si>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</si>
  <si>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</si>
  <si>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</si>
  <si>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</si>
  <si>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</si>
  <si>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</si>
  <si>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</si>
  <si>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</si>
  <si>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</si>
  <si>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</si>
  <si>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</si>
  <si>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</si>
  <si>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</si>
  <si>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</si>
  <si>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</si>
  <si>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</si>
  <si>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</si>
  <si>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</si>
  <si>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</si>
  <si>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</si>
  <si>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</si>
  <si>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</si>
  <si>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</si>
  <si>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</si>
  <si>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</si>
  <si>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</si>
  <si>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</si>
  <si>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</si>
  <si>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</si>
  <si>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</si>
  <si>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</si>
  <si>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</si>
  <si>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</si>
  <si>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</si>
  <si>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</si>
  <si>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</si>
  <si>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</si>
  <si>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</si>
  <si>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</si>
  <si>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</si>
  <si>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</si>
  <si>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</si>
  <si>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</si>
  <si>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</si>
  <si>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</si>
  <si>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</si>
  <si>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</si>
  <si>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</si>
  <si>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</si>
  <si>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</si>
  <si>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</si>
  <si>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</si>
  <si>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</si>
  <si>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</si>
  <si>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</si>
  <si>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</si>
  <si>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</si>
  <si>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</si>
  <si>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</si>
  <si>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</si>
  <si>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</si>
  <si>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</si>
  <si>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</si>
  <si>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</si>
  <si>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</si>
  <si>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</si>
  <si>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</si>
  <si>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</si>
  <si>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</si>
  <si>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</si>
  <si>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</si>
  <si>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</si>
  <si>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</si>
  <si>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</si>
  <si>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</si>
  <si>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</si>
  <si>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</si>
  <si>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</si>
  <si>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</si>
  <si>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</si>
  <si>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</si>
  <si>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</si>
  <si>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</si>
  <si>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</si>
  <si>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</si>
  <si>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</si>
  <si>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</si>
  <si>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</si>
  <si>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</si>
  <si>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</si>
  <si>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</si>
  <si>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</si>
  <si>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</si>
  <si>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</si>
  <si>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</si>
  <si>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</si>
  <si>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</si>
  <si>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</si>
  <si>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</si>
  <si>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</si>
  <si>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</si>
  <si>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</si>
  <si>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</si>
  <si>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</si>
  <si>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</si>
  <si>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</si>
  <si>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</si>
  <si>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</si>
  <si>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</si>
  <si>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</si>
  <si>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</si>
  <si>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</si>
  <si>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</si>
  <si>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</si>
  <si>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</si>
  <si>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</si>
  <si>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</si>
  <si>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</si>
  <si>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</si>
  <si>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</si>
  <si>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</si>
  <si>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</si>
  <si>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</si>
  <si>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</si>
  <si>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</si>
  <si>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</si>
  <si>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</si>
  <si>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</si>
  <si>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</si>
  <si>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</si>
  <si>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</si>
  <si>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</si>
  <si>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</si>
  <si>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</si>
  <si>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</si>
  <si>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</si>
  <si>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</si>
  <si>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</si>
  <si>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</si>
  <si>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</si>
  <si>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</si>
  <si>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</si>
  <si>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</si>
  <si>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</si>
  <si>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</si>
  <si>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</si>
  <si>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</si>
  <si>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</si>
  <si>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</si>
  <si>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</si>
  <si>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</si>
  <si>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</si>
  <si>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</si>
  <si>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</si>
  <si>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</si>
  <si>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</si>
  <si>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</si>
  <si>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</si>
  <si>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</si>
  <si>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</si>
  <si>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</si>
  <si>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</si>
  <si>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</si>
  <si>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</si>
  <si>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</si>
  <si>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</si>
  <si>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</si>
  <si>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</si>
  <si>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</si>
  <si>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</si>
  <si>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</si>
  <si>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</si>
  <si>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</si>
  <si>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</si>
  <si>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</si>
  <si>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</si>
  <si>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</si>
  <si>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</si>
  <si>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</si>
  <si>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</si>
  <si>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</si>
  <si>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</si>
  <si>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</si>
  <si>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</si>
  <si>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</si>
  <si>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</si>
  <si>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</si>
  <si>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</si>
  <si>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</si>
  <si>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</si>
  <si>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</si>
  <si>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</si>
  <si>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</si>
  <si>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</si>
  <si>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</si>
  <si>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</si>
  <si>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</si>
  <si>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</si>
  <si>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</si>
  <si>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</si>
  <si>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</si>
  <si>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</si>
  <si>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</si>
  <si>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</si>
  <si>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</si>
  <si>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</si>
  <si>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</si>
  <si>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</si>
  <si>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</si>
  <si>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</si>
  <si>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</si>
  <si>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</si>
  <si>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</si>
  <si>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</si>
  <si>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</si>
  <si>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</si>
  <si>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</si>
  <si>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</si>
  <si>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</si>
  <si>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</si>
  <si>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</si>
  <si>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</si>
  <si>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</si>
  <si>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</si>
  <si>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</si>
  <si>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</si>
  <si>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</si>
  <si>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</si>
  <si>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</si>
  <si>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</si>
  <si>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</si>
  <si>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</si>
  <si>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</si>
  <si>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</si>
  <si>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</si>
  <si>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</si>
  <si>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</si>
  <si>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</si>
  <si>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</si>
  <si>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</si>
  <si>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</si>
  <si>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</si>
  <si>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</si>
  <si>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</si>
  <si>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</si>
  <si>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</si>
  <si>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</si>
  <si>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</si>
  <si>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</si>
  <si>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</si>
  <si>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</si>
  <si>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</si>
  <si>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</si>
  <si>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</si>
  <si>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</si>
  <si>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</si>
  <si>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</si>
  <si>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</si>
  <si>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</si>
  <si>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</si>
  <si>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</si>
  <si>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</si>
  <si>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</si>
  <si>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</si>
  <si>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</si>
  <si>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</si>
  <si>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</si>
  <si>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</si>
  <si>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</si>
  <si>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</si>
  <si>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</si>
  <si>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</si>
  <si>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</si>
  <si>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</si>
  <si>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</si>
  <si>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</si>
  <si>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</si>
  <si>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</si>
  <si>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</si>
  <si>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</si>
  <si>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</si>
  <si>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</si>
  <si>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</si>
  <si>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</si>
  <si>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</si>
  <si>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</si>
  <si>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</si>
  <si>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</si>
  <si>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</si>
  <si>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</si>
  <si>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</si>
  <si>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</si>
  <si>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</si>
  <si>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</si>
  <si>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</si>
  <si>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</si>
  <si>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</si>
  <si>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</si>
  <si>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</si>
  <si>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</si>
  <si>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</si>
  <si>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</si>
  <si>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</si>
  <si>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</si>
  <si>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</si>
  <si>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</si>
  <si>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</si>
  <si>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</si>
  <si>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</si>
  <si>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</si>
  <si>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</si>
  <si>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</si>
  <si>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</si>
  <si>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</si>
  <si>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</si>
  <si>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</si>
  <si>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</si>
  <si>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</si>
  <si>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</si>
  <si>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</si>
  <si>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</si>
  <si>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</si>
  <si>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</si>
  <si>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</si>
  <si>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</si>
  <si>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</si>
  <si>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</si>
  <si>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</si>
  <si>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</si>
  <si>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</si>
  <si>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</si>
  <si>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</si>
  <si>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</si>
  <si>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</si>
  <si>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</si>
  <si>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</si>
  <si>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</si>
  <si>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</si>
  <si>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</si>
  <si>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</si>
  <si>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</si>
  <si>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</si>
  <si>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</si>
  <si>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</si>
  <si>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</si>
  <si>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</si>
  <si>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</si>
  <si>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</si>
  <si>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</si>
  <si>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</si>
  <si>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</si>
  <si>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</si>
  <si>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</si>
  <si>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</si>
  <si>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</si>
  <si>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</si>
  <si>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</si>
  <si>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</si>
  <si>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</si>
  <si>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</si>
  <si>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</si>
  <si>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</si>
  <si>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</si>
  <si>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</si>
  <si>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</si>
  <si>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</si>
  <si>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</si>
  <si>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</si>
  <si>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</si>
  <si>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</si>
  <si>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</si>
  <si>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</si>
  <si>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</si>
  <si>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</si>
  <si>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</si>
  <si>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</si>
  <si>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</si>
  <si>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</si>
  <si>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</si>
  <si>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</si>
  <si>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</si>
  <si>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</si>
  <si>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</si>
  <si>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</si>
  <si>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</si>
  <si>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</si>
  <si>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</si>
  <si>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</si>
  <si>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</si>
  <si>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</si>
  <si>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</si>
  <si>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</si>
  <si>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</si>
  <si>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</si>
  <si>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</si>
  <si>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</si>
  <si>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</si>
  <si>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</si>
  <si>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</si>
  <si>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</si>
  <si>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</si>
  <si>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</si>
  <si>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</si>
  <si>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</si>
  <si>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</si>
  <si>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</si>
  <si>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</si>
  <si>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</si>
  <si>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</si>
  <si>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</si>
  <si>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</si>
  <si>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</si>
  <si>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</si>
  <si>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</si>
  <si>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</si>
  <si>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</si>
  <si>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</si>
  <si>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</si>
  <si>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</si>
  <si>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</si>
  <si>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</si>
  <si>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</si>
  <si>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</si>
  <si>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</si>
  <si>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</si>
  <si>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</si>
  <si>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</si>
  <si>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</si>
  <si>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</si>
  <si>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</si>
  <si>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</si>
  <si>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</si>
  <si>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</si>
  <si>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</si>
  <si>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</si>
  <si>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</si>
  <si>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</si>
  <si>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</si>
  <si>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</si>
  <si>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</si>
  <si>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</si>
  <si>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</si>
  <si>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</si>
  <si>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</si>
  <si>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</si>
  <si>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</si>
  <si>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</si>
  <si>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</si>
  <si>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</si>
  <si>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</si>
  <si>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</si>
  <si>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</si>
  <si>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</si>
  <si>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</si>
  <si>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</si>
  <si>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</si>
  <si>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</si>
  <si>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</si>
  <si>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</si>
  <si>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</si>
  <si>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</si>
  <si>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</si>
  <si>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</si>
  <si>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</si>
  <si>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</si>
  <si>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</si>
  <si>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</si>
  <si>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</si>
  <si>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</si>
  <si>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</si>
  <si>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</si>
  <si>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</si>
  <si>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</si>
  <si>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</si>
  <si>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</si>
  <si>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</si>
  <si>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</si>
  <si>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</si>
  <si>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</si>
  <si>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</si>
  <si>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</si>
  <si>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</si>
  <si>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</si>
  <si>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</si>
  <si>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</si>
  <si>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</si>
  <si>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</si>
  <si>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</si>
  <si>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</si>
  <si>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</si>
  <si>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</si>
  <si>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</si>
  <si>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</si>
  <si>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</si>
  <si>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</si>
  <si>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</si>
  <si>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</si>
  <si>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</si>
  <si>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</si>
  <si>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</si>
  <si>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</si>
  <si>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</si>
  <si>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</si>
  <si>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</si>
  <si>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</si>
  <si>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</si>
  <si>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</si>
  <si>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</si>
  <si>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</si>
  <si>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</si>
  <si>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</si>
  <si>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</si>
  <si>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</si>
  <si>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</si>
  <si>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</si>
  <si>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</si>
  <si>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</si>
  <si>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</si>
  <si>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</si>
  <si>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</si>
  <si>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</si>
  <si>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</si>
  <si>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</si>
  <si>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</si>
  <si>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</si>
  <si>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</si>
  <si>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</si>
  <si>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</si>
  <si>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</si>
  <si>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</si>
  <si>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</si>
  <si>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</si>
  <si>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</si>
  <si>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</si>
  <si>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</si>
  <si>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</si>
  <si>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</si>
  <si>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</si>
  <si>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</si>
  <si>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</si>
  <si>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</si>
  <si>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</si>
  <si>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</si>
  <si>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</si>
  <si>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</si>
  <si>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</si>
  <si>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</si>
  <si>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</si>
  <si>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</si>
  <si>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</si>
  <si>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</si>
  <si>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</si>
  <si>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</si>
  <si>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</si>
  <si>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</si>
  <si>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</si>
  <si>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</si>
  <si>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</si>
  <si>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</si>
  <si>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</si>
  <si>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</si>
  <si>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</si>
  <si>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</si>
  <si>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</si>
  <si>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</si>
  <si>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</si>
  <si>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</si>
  <si>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</si>
  <si>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</si>
  <si>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</si>
  <si>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</si>
  <si>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</si>
  <si>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</si>
  <si>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</si>
  <si>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</si>
  <si>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</si>
  <si>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</si>
  <si>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</si>
  <si>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</si>
  <si>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</si>
  <si>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</si>
  <si>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</si>
  <si>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</si>
  <si>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</si>
  <si>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</si>
  <si>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</si>
  <si>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</si>
  <si>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</si>
  <si>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</si>
  <si>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</si>
  <si>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</si>
  <si>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</si>
  <si>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</si>
  <si>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</si>
  <si>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</si>
  <si>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</si>
  <si>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</si>
  <si>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</si>
  <si>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</si>
  <si>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</si>
  <si>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</si>
  <si>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</si>
  <si>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</si>
  <si>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</si>
  <si>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</si>
  <si>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</si>
  <si>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</si>
  <si>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</si>
  <si>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</si>
  <si>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</si>
  <si>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</si>
  <si>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</si>
  <si>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</si>
  <si>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</si>
  <si>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</si>
  <si>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</si>
  <si>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</si>
  <si>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</si>
  <si>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</si>
  <si>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</si>
  <si>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</si>
  <si>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</si>
  <si>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</si>
  <si>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</si>
  <si>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</si>
  <si>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</si>
  <si>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</si>
  <si>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</si>
  <si>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</si>
  <si>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</si>
  <si>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</si>
  <si>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</si>
  <si>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</si>
  <si>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</si>
  <si>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</si>
  <si>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</si>
  <si>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</si>
  <si>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</si>
  <si>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</si>
  <si>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</si>
  <si>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</si>
  <si>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</si>
  <si>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</si>
  <si>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</si>
  <si>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</si>
  <si>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</si>
  <si>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</si>
  <si>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</si>
  <si>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</si>
  <si>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</si>
  <si>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</si>
  <si>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</si>
  <si>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</si>
  <si>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</si>
  <si>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</si>
  <si>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</si>
  <si>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</si>
  <si>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</si>
  <si>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</si>
  <si>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</si>
  <si>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</si>
  <si>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</si>
  <si>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</si>
  <si>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</si>
  <si>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</si>
  <si>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</si>
  <si>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</si>
  <si>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</si>
  <si>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</si>
  <si>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</si>
  <si>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</si>
  <si>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</si>
  <si>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</si>
  <si>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</si>
  <si>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</si>
  <si>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</si>
  <si>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</si>
  <si>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</si>
  <si>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</si>
  <si>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</si>
  <si>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</si>
  <si>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</si>
  <si>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</si>
  <si>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</si>
  <si>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</si>
  <si>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</si>
  <si>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</si>
  <si>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</si>
  <si>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</si>
  <si>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</si>
  <si>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</si>
  <si>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</si>
  <si>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</si>
  <si>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</si>
  <si>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</si>
  <si>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</si>
  <si>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</si>
  <si>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</si>
  <si>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</si>
  <si>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</si>
  <si>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</si>
  <si>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</si>
  <si>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</si>
  <si>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</si>
  <si>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</si>
  <si>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</si>
  <si>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</si>
  <si>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</si>
  <si>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</si>
  <si>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</si>
  <si>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</si>
  <si>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</si>
  <si>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</si>
  <si>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</si>
  <si>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</si>
  <si>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</si>
  <si>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</si>
  <si>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</si>
  <si>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</si>
  <si>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</si>
  <si>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</si>
  <si>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</si>
  <si>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</si>
  <si>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</si>
  <si>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</si>
  <si>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</si>
  <si>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</si>
  <si>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</si>
  <si>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</si>
  <si>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</si>
  <si>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</si>
  <si>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</si>
  <si>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</si>
  <si>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</si>
  <si>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</si>
  <si>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</si>
  <si>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</si>
  <si>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</si>
  <si>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</si>
  <si>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</si>
  <si>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</si>
  <si>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</si>
  <si>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</si>
  <si>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</si>
  <si>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</si>
  <si>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</si>
  <si>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</si>
  <si>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</si>
  <si>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</si>
  <si>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</si>
  <si>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</si>
  <si>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</si>
  <si>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</si>
  <si>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</si>
  <si>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</si>
  <si>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</si>
  <si>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</si>
  <si>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</si>
  <si>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</si>
  <si>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</si>
  <si>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</si>
  <si>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</si>
  <si>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</si>
  <si>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</si>
  <si>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</si>
  <si>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</si>
  <si>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</si>
  <si>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</si>
  <si>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</si>
  <si>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</si>
  <si>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</si>
  <si>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</si>
  <si>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</si>
  <si>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</si>
  <si>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</si>
  <si>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</si>
  <si>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</si>
  <si>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</si>
  <si>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</si>
  <si>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</si>
  <si>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</si>
  <si>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</si>
  <si>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</si>
  <si>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</si>
  <si>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</si>
  <si>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</si>
  <si>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</si>
  <si>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</si>
  <si>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</si>
  <si>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</si>
  <si>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</si>
  <si>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</si>
  <si>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</si>
  <si>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</si>
  <si>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</si>
  <si>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</si>
  <si>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</si>
  <si>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</si>
  <si>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</si>
  <si>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</si>
  <si>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</si>
  <si>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</si>
  <si>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</si>
  <si>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</si>
  <si>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</si>
  <si>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</si>
  <si>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</si>
  <si>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</si>
  <si>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</si>
  <si>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</si>
  <si>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</si>
  <si>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</si>
  <si>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</si>
  <si>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</si>
  <si>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</si>
  <si>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</si>
  <si>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</si>
  <si>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</si>
  <si>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</si>
  <si>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</si>
  <si>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</si>
  <si>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</si>
  <si>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</si>
  <si>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</si>
  <si>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</si>
  <si>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</si>
  <si>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</si>
  <si>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</si>
  <si>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</si>
  <si>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</si>
  <si>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</si>
  <si>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</si>
  <si>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</si>
  <si>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</si>
  <si>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</si>
  <si>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</si>
  <si>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</si>
  <si>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</si>
  <si>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</si>
  <si>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</si>
  <si>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</si>
  <si>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</si>
  <si>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</si>
  <si>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</si>
  <si>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</si>
  <si>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</si>
  <si>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</si>
  <si>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</si>
  <si>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</si>
  <si>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</si>
  <si>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</si>
  <si>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</si>
  <si>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</si>
  <si>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</si>
  <si>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</si>
  <si>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</si>
  <si>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</si>
  <si>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</si>
  <si>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</si>
  <si>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</si>
  <si>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</si>
  <si>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</si>
  <si>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</si>
  <si>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</si>
  <si>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</si>
  <si>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</si>
  <si>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</si>
  <si>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</si>
  <si>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</si>
  <si>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</si>
  <si>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</si>
  <si>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</si>
  <si>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</si>
  <si>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</si>
  <si>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</si>
  <si>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</si>
  <si>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</si>
  <si>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</si>
  <si>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</si>
  <si>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</si>
  <si>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</si>
  <si>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</si>
  <si>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</si>
  <si>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</si>
  <si>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</si>
  <si>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</si>
  <si>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</si>
  <si>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</si>
  <si>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</si>
  <si>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</si>
  <si>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</si>
  <si>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</si>
  <si>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</si>
  <si>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</si>
  <si>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</si>
  <si>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</si>
  <si>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</si>
  <si>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</si>
  <si>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</si>
  <si>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</si>
  <si>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</si>
  <si>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</si>
  <si>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</si>
  <si>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</si>
  <si>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</si>
  <si>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</si>
  <si>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</si>
  <si>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</si>
  <si>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</si>
  <si>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</si>
  <si>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</si>
  <si>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</si>
  <si>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</si>
  <si>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</si>
  <si>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</si>
  <si>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</si>
  <si>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</si>
  <si>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</si>
  <si>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</si>
  <si>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</si>
  <si>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</si>
  <si>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</si>
  <si>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</si>
  <si>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</si>
  <si>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</si>
  <si>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</si>
  <si>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</si>
  <si>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</si>
  <si>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</si>
  <si>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</si>
  <si>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</si>
  <si>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</si>
  <si>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</si>
  <si>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</si>
  <si>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</si>
  <si>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</si>
  <si>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</si>
  <si>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</si>
  <si>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</si>
  <si>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</si>
  <si>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</si>
  <si>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</si>
  <si>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</si>
  <si>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</si>
  <si>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</si>
  <si>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</si>
  <si>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</si>
  <si>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</si>
  <si>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</si>
  <si>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</si>
  <si>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</si>
  <si>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</si>
  <si>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</si>
  <si>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</si>
  <si>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</si>
  <si>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</si>
  <si>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</si>
  <si>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</si>
  <si>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</si>
  <si>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</si>
  <si>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</si>
  <si>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</si>
  <si>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</si>
  <si>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</si>
  <si>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</si>
  <si>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</si>
  <si>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</si>
  <si>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</si>
  <si>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</si>
  <si>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</si>
  <si>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</si>
  <si>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</si>
  <si>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</si>
  <si>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</si>
  <si>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</si>
  <si>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</si>
  <si>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</si>
  <si>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</si>
  <si>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</si>
  <si>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</si>
  <si>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</si>
  <si>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</si>
  <si>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</si>
  <si>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</si>
  <si>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</si>
  <si>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</si>
  <si>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</si>
  <si>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</si>
  <si>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</si>
  <si>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</si>
  <si>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</si>
  <si>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</si>
  <si>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</si>
  <si>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</si>
  <si>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</si>
  <si>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</si>
  <si>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</si>
  <si>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</si>
  <si>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</si>
  <si>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</si>
  <si>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</si>
  <si>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</si>
  <si>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</si>
  <si>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</si>
  <si>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</si>
  <si>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</si>
  <si>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</si>
  <si>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</si>
  <si>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</si>
  <si>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</si>
  <si>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</si>
  <si>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</si>
  <si>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</si>
  <si>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</si>
  <si>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</si>
  <si>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</si>
  <si>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</si>
  <si>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</si>
  <si>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</si>
  <si>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</si>
  <si>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</si>
  <si>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</si>
  <si>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</si>
  <si>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</si>
  <si>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</si>
  <si>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</si>
  <si>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</si>
  <si>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</si>
  <si>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</si>
  <si>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</si>
  <si>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</si>
  <si>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</si>
  <si>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</si>
  <si>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</si>
  <si>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</si>
  <si>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</si>
  <si>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</si>
  <si>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</si>
  <si>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</si>
  <si>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</si>
  <si>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</si>
  <si>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</si>
  <si>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</si>
  <si>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</si>
  <si>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</si>
  <si>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</si>
  <si>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</si>
  <si>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</si>
  <si>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</si>
  <si>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</si>
  <si>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</si>
  <si>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</si>
  <si>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</si>
  <si>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</si>
  <si>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</si>
  <si>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</si>
  <si>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</si>
  <si>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</si>
  <si>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</si>
  <si>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</si>
  <si>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</si>
  <si>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</si>
  <si>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</si>
  <si>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</si>
  <si>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</si>
  <si>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</si>
  <si>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</si>
  <si>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</si>
  <si>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</si>
  <si>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</si>
  <si>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</si>
  <si>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</si>
  <si>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</si>
  <si>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</si>
  <si>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</si>
  <si>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</si>
  <si>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</si>
  <si>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</si>
  <si>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</si>
  <si>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</si>
  <si>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</si>
  <si>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</si>
  <si>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</si>
  <si>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</si>
  <si>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</si>
  <si>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</si>
  <si>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</si>
  <si>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</si>
  <si>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</si>
  <si>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</si>
  <si>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</si>
  <si>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</si>
  <si>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</si>
  <si>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</si>
  <si>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</si>
  <si>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</si>
  <si>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</si>
  <si>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</si>
  <si>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</si>
  <si>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</si>
  <si>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</si>
  <si>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</si>
  <si>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</si>
  <si>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</si>
  <si>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</si>
  <si>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</si>
  <si>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</si>
  <si>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</si>
  <si>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</si>
  <si>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</si>
  <si>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</si>
  <si>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</si>
  <si>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</si>
  <si>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</si>
  <si>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</si>
  <si>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</si>
  <si>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</si>
  <si>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</si>
  <si>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</si>
  <si>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</si>
  <si>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</si>
  <si>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</si>
  <si>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</si>
  <si>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</si>
  <si>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</si>
  <si>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</si>
  <si>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</si>
  <si>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</si>
  <si>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</si>
  <si>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</si>
  <si>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</si>
  <si>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</si>
  <si>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</si>
  <si>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</si>
  <si>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</si>
  <si>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</si>
  <si>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</si>
  <si>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</si>
  <si>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</si>
  <si>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</si>
  <si>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</si>
  <si>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</si>
  <si>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</si>
  <si>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</si>
  <si>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</si>
  <si>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</si>
  <si>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</si>
  <si>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</si>
  <si>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</si>
  <si>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</si>
  <si>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</si>
  <si>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</si>
  <si>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</si>
  <si>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</si>
  <si>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</si>
  <si>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</si>
  <si>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</si>
  <si>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</si>
  <si>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</si>
  <si>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</si>
  <si>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</si>
  <si>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</si>
  <si>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</si>
  <si>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</si>
  <si>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</si>
  <si>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</si>
  <si>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</si>
  <si>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</si>
  <si>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</si>
  <si>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</si>
  <si>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</si>
  <si>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</si>
  <si>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</si>
  <si>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</si>
  <si>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</si>
  <si>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</si>
  <si>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</si>
  <si>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</si>
  <si>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</si>
  <si>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</si>
  <si>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</si>
  <si>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</si>
  <si>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</si>
  <si>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</si>
  <si>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</si>
  <si>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</si>
  <si>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</si>
  <si>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</si>
  <si>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</si>
  <si>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</si>
  <si>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</si>
  <si>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</si>
  <si>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</si>
  <si>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</si>
  <si>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</si>
  <si>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</si>
  <si>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</si>
  <si>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</si>
  <si>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</si>
  <si>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</si>
  <si>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</si>
  <si>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</si>
  <si>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</si>
  <si>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</si>
  <si>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</si>
  <si>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</si>
  <si>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</si>
  <si>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</si>
  <si>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</si>
  <si>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</si>
  <si>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</si>
  <si>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</si>
  <si>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</si>
  <si>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</si>
  <si>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</si>
  <si>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</si>
  <si>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</si>
  <si>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</si>
  <si>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</si>
  <si>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</si>
  <si>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</si>
  <si>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</si>
  <si>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</si>
  <si>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</si>
  <si>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</si>
  <si>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</si>
  <si>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</si>
  <si>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</si>
  <si>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</si>
  <si>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</si>
  <si>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</si>
  <si>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</si>
  <si>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</si>
  <si>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</si>
  <si>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</si>
  <si>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</si>
  <si>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</si>
  <si>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</si>
  <si>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</si>
  <si>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</si>
  <si>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</si>
  <si>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</si>
  <si>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</si>
  <si>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</si>
  <si>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</si>
  <si>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</si>
  <si>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</si>
  <si>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</si>
  <si>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</si>
  <si>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</si>
  <si>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</si>
  <si>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</si>
  <si>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</si>
  <si>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</si>
  <si>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</si>
  <si>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</si>
  <si>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</si>
  <si>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</si>
  <si>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</si>
  <si>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</si>
  <si>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</si>
  <si>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</si>
  <si>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</si>
  <si>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</si>
  <si>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</si>
  <si>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</si>
  <si>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</si>
  <si>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</si>
  <si>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</si>
  <si>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</si>
  <si>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</si>
  <si>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</si>
  <si>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</si>
  <si>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</si>
  <si>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</si>
  <si>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</si>
  <si>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</si>
  <si>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</si>
  <si>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</si>
  <si>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</si>
  <si>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</si>
  <si>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</si>
  <si>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</si>
  <si>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</si>
  <si>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</si>
  <si>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</si>
  <si>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</si>
  <si>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</si>
  <si>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</si>
  <si>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</si>
  <si>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</si>
  <si>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</si>
  <si>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</si>
  <si>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</si>
  <si>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</si>
  <si>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</si>
  <si>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</si>
  <si>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</si>
  <si>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</si>
  <si>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</si>
  <si>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</si>
  <si>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</si>
  <si>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</si>
  <si>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</si>
  <si>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</si>
  <si>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</si>
  <si>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</si>
  <si>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</si>
  <si>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</si>
  <si>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</si>
  <si>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</si>
  <si>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</si>
  <si>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</si>
  <si>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</si>
  <si>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</si>
  <si>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</si>
  <si>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</si>
  <si>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</si>
  <si>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</si>
  <si>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</si>
  <si>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</si>
  <si>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</si>
  <si>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</si>
  <si>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</si>
  <si>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</si>
  <si>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</si>
  <si>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</si>
  <si>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</si>
  <si>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</si>
  <si>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</si>
  <si>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</si>
  <si>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</si>
  <si>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</si>
  <si>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</si>
  <si>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</si>
  <si>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</si>
  <si>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</si>
  <si>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</si>
  <si>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</si>
  <si>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</si>
  <si>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</si>
  <si>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</si>
  <si>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</si>
  <si>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</si>
  <si>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</si>
  <si>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</si>
  <si>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</si>
  <si>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</si>
  <si>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</si>
  <si>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</si>
  <si>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</si>
  <si>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</si>
  <si>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</si>
  <si>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</si>
  <si>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</si>
  <si>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</si>
  <si>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</si>
  <si>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</si>
  <si>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</si>
  <si>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</si>
  <si>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</si>
  <si>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</si>
  <si>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</si>
  <si>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</si>
  <si>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</si>
  <si>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</si>
  <si>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</si>
  <si>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</si>
  <si>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</si>
  <si>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</si>
  <si>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</si>
  <si>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</si>
  <si>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</si>
  <si>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</si>
  <si>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</si>
  <si>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</si>
  <si>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</si>
  <si>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</si>
  <si>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</si>
  <si>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</si>
  <si>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</si>
  <si>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</si>
  <si>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</si>
  <si>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</si>
  <si>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</si>
  <si>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</si>
  <si>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</si>
  <si>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</si>
  <si>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</si>
  <si>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</si>
  <si>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</si>
  <si>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</si>
  <si>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</si>
  <si>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</si>
  <si>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</si>
  <si>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</si>
  <si>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</si>
  <si>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</si>
  <si>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</si>
  <si>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</si>
  <si>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</si>
  <si>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</si>
  <si>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</si>
  <si>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</si>
  <si>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</si>
  <si>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</si>
  <si>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</si>
  <si>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</si>
  <si>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</si>
  <si>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</si>
  <si>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</si>
  <si>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</si>
  <si>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</si>
  <si>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</si>
  <si>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</si>
  <si>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</si>
  <si>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</si>
  <si>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</si>
  <si>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</si>
  <si>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</si>
  <si>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</si>
  <si>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</si>
  <si>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</si>
  <si>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</si>
  <si>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</si>
  <si>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</si>
  <si>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</si>
  <si>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</si>
  <si>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</si>
  <si>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</si>
  <si>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</si>
  <si>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</si>
  <si>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</si>
  <si>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</si>
  <si>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</si>
  <si>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</si>
  <si>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</si>
  <si>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</si>
  <si>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</si>
  <si>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</si>
  <si>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</si>
  <si>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</si>
  <si>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</si>
  <si>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</si>
  <si>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</si>
  <si>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</si>
  <si>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</si>
  <si>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</si>
  <si>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</si>
  <si>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</si>
  <si>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</si>
  <si>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</si>
  <si>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</si>
  <si>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</si>
  <si>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</si>
  <si>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</si>
  <si>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</si>
  <si>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</si>
  <si>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</si>
  <si>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</si>
  <si>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</si>
  <si>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</si>
  <si>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</si>
  <si>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</si>
  <si>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</si>
  <si>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</si>
  <si>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</si>
  <si>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</si>
  <si>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</si>
  <si>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</si>
  <si>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</si>
  <si>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</si>
  <si>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</si>
  <si>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</si>
  <si>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</si>
  <si>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</si>
  <si>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</si>
  <si>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</si>
  <si>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</si>
  <si>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</si>
  <si>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</si>
  <si>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</si>
  <si>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</si>
  <si>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</si>
  <si>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</si>
  <si>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</si>
  <si>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</si>
  <si>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</si>
  <si>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</si>
  <si>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</si>
  <si>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</si>
  <si>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</si>
  <si>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</si>
  <si>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</si>
  <si>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</si>
  <si>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</si>
  <si>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</si>
  <si>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</si>
  <si>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</si>
  <si>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</si>
  <si>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</si>
  <si>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</si>
  <si>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</si>
  <si>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</si>
  <si>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</si>
  <si>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</si>
  <si>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</si>
  <si>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</si>
  <si>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</si>
  <si>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</si>
  <si>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</si>
  <si>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</si>
  <si>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</si>
  <si>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</si>
  <si>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</si>
  <si>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</si>
  <si>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</si>
  <si>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</si>
  <si>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</si>
  <si>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</si>
  <si>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</si>
  <si>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</si>
  <si>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</si>
  <si>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</si>
  <si>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</si>
  <si>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</si>
  <si>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</si>
  <si>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</si>
  <si>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</si>
  <si>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</si>
  <si>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</si>
  <si>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</si>
  <si>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</si>
  <si>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</si>
  <si>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</si>
  <si>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</si>
  <si>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</si>
  <si>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</si>
  <si>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</si>
  <si>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</si>
  <si>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</si>
  <si>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</si>
  <si>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</si>
  <si>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</si>
  <si>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</si>
  <si>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</si>
  <si>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</si>
  <si>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</si>
  <si>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</si>
  <si>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</si>
  <si>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</si>
  <si>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</si>
  <si>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</si>
  <si>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</si>
  <si>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</si>
  <si>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</si>
  <si>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</si>
  <si>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</si>
  <si>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</si>
  <si>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</si>
  <si>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</si>
  <si>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</si>
  <si>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</si>
  <si>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</si>
  <si>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</si>
  <si>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</si>
  <si>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</si>
  <si>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</si>
  <si>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</si>
  <si>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</si>
  <si>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</si>
  <si>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</si>
  <si>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</si>
  <si>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</si>
  <si>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</si>
  <si>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</si>
  <si>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</si>
  <si>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</si>
  <si>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</si>
  <si>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</si>
  <si>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</si>
  <si>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</si>
  <si>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</si>
  <si>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</si>
  <si>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</si>
  <si>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</si>
  <si>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</si>
  <si>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</si>
  <si>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</si>
  <si>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</si>
  <si>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</si>
  <si>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</si>
  <si>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</si>
  <si>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</si>
  <si>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</si>
  <si>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</si>
  <si>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</si>
  <si>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</si>
  <si>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</si>
  <si>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</si>
  <si>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</si>
  <si>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</si>
  <si>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</si>
  <si>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</si>
  <si>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</si>
  <si>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</si>
  <si>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</si>
  <si>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</si>
  <si>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</si>
  <si>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</si>
  <si>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</si>
  <si>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</si>
  <si>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</si>
  <si>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</si>
  <si>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</si>
  <si>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</si>
  <si>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</si>
  <si>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</si>
  <si>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</si>
  <si>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</si>
  <si>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</si>
  <si>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</si>
  <si>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</si>
  <si>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</si>
  <si>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</si>
  <si>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</si>
  <si>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</si>
  <si>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</si>
  <si>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</si>
  <si>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</si>
  <si>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</si>
  <si>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</si>
  <si>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</si>
  <si>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</si>
  <si>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</si>
  <si>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</si>
  <si>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</si>
  <si>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</si>
  <si>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</si>
  <si>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</si>
  <si>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</si>
  <si>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</si>
  <si>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</si>
  <si>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</si>
  <si>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</si>
  <si>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</si>
  <si>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</si>
  <si>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</si>
  <si>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</si>
  <si>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</si>
  <si>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</si>
  <si>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</si>
  <si>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</si>
  <si>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</si>
  <si>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</si>
  <si>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</si>
  <si>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</si>
  <si>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</si>
  <si>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</si>
  <si>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</si>
  <si>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</si>
  <si>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</si>
  <si>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</si>
  <si>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</si>
  <si>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</si>
  <si>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</si>
  <si>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</si>
  <si>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</si>
  <si>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</si>
  <si>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</si>
  <si>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</si>
  <si>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</si>
  <si>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</si>
  <si>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</si>
  <si>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</si>
  <si>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</si>
  <si>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</si>
  <si>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</si>
  <si>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</si>
  <si>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</si>
  <si>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</si>
  <si>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</si>
  <si>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</si>
  <si>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</si>
  <si>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</si>
  <si>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</si>
  <si>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</si>
  <si>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</si>
  <si>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</si>
  <si>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</si>
  <si>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</si>
  <si>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</si>
  <si>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</si>
  <si>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</si>
  <si>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</si>
  <si>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</si>
  <si>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</si>
  <si>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</si>
  <si>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</si>
  <si>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</si>
  <si>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</si>
  <si>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</si>
  <si>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</si>
  <si>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</si>
  <si>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</si>
  <si>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</si>
  <si>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</si>
  <si>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</si>
  <si>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</si>
  <si>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</si>
  <si>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</si>
  <si>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</si>
  <si>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</si>
  <si>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</si>
  <si>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</si>
  <si>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</si>
  <si>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</si>
  <si>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</si>
  <si>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</si>
  <si>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</si>
  <si>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</si>
  <si>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</si>
  <si>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</si>
  <si>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</si>
  <si>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</si>
  <si>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</si>
  <si>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</si>
  <si>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</si>
  <si>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</si>
  <si>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</si>
  <si>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</si>
  <si>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</si>
  <si>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</si>
  <si>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</si>
  <si>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</si>
  <si>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</si>
  <si>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</si>
  <si>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</si>
  <si>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</si>
  <si>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</si>
  <si>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</si>
  <si>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</si>
  <si>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</si>
  <si>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</si>
  <si>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</si>
  <si>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</si>
  <si>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</si>
  <si>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</si>
  <si>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</si>
  <si>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</si>
  <si>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</si>
  <si>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</si>
  <si>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</si>
  <si>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</si>
  <si>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</si>
  <si>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</si>
  <si>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</si>
  <si>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</si>
  <si>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</si>
  <si>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</si>
  <si>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</si>
  <si>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</si>
  <si>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</si>
  <si>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</si>
  <si>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</si>
  <si>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</si>
  <si>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</si>
  <si>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</si>
  <si>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</si>
  <si>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</si>
  <si>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</si>
  <si>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</si>
  <si>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</si>
  <si>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</si>
  <si>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</si>
  <si>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</si>
  <si>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</si>
  <si>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</si>
  <si>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</si>
  <si>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</si>
  <si>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</si>
  <si>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</si>
  <si>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</si>
  <si>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</si>
  <si>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</si>
  <si>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</si>
  <si>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</si>
  <si>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</si>
  <si>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</si>
  <si>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</si>
  <si>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</si>
  <si>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</si>
  <si>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</si>
  <si>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</si>
  <si>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</si>
  <si>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</si>
  <si>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</si>
  <si>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</si>
  <si>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</si>
  <si>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</si>
  <si>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</si>
  <si>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</si>
  <si>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</si>
  <si>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</si>
  <si>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</si>
  <si>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</si>
  <si>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</si>
  <si>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</si>
  <si>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</si>
  <si>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</si>
  <si>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</si>
  <si>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</si>
  <si>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</si>
  <si>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</si>
  <si>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</si>
  <si>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</si>
  <si>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</si>
  <si>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</si>
  <si>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</si>
  <si>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</si>
  <si>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</si>
  <si>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</si>
  <si>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</si>
  <si>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</si>
  <si>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</si>
  <si>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</si>
  <si>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</si>
  <si>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</si>
  <si>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</si>
  <si>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</si>
  <si>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</si>
  <si>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</si>
  <si>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</si>
  <si>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</si>
  <si>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</si>
  <si>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</si>
  <si>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</si>
  <si>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</si>
  <si>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</si>
  <si>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</si>
  <si>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</si>
  <si>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</si>
  <si>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</si>
  <si>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</si>
  <si>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</si>
  <si>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</si>
  <si>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</si>
  <si>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</si>
  <si>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</si>
  <si>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</si>
  <si>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</si>
  <si>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</si>
  <si>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</si>
  <si>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</si>
  <si>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</si>
  <si>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</si>
  <si>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</si>
  <si>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</si>
  <si>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</si>
  <si>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</si>
  <si>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</si>
  <si>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</si>
  <si>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</si>
  <si>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</si>
  <si>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</si>
  <si>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</si>
  <si>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</si>
  <si>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</si>
  <si>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</si>
  <si>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</si>
  <si>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</si>
  <si>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</si>
  <si>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</si>
  <si>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</si>
  <si>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</si>
  <si>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</si>
  <si>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</si>
  <si>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</si>
  <si>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</si>
  <si>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</si>
  <si>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</si>
  <si>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</si>
  <si>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</si>
  <si>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</si>
  <si>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</si>
  <si>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</si>
  <si>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</si>
  <si>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</si>
  <si>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</si>
  <si>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</si>
  <si>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</si>
  <si>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</si>
  <si>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</si>
  <si>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</si>
  <si>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</si>
  <si>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</si>
  <si>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</si>
  <si>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</si>
  <si>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</si>
  <si>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</si>
  <si>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</si>
  <si>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</si>
  <si>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</si>
  <si>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</si>
  <si>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</si>
  <si>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</si>
  <si>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</si>
  <si>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</si>
  <si>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</si>
  <si>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</si>
  <si>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</si>
  <si>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</si>
  <si>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</si>
  <si>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</si>
  <si>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</si>
  <si>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</si>
  <si>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</si>
  <si>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</si>
  <si>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</si>
  <si>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</si>
  <si>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</si>
  <si>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</si>
  <si>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</si>
  <si>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</si>
  <si>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</si>
  <si>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</si>
  <si>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</si>
  <si>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</si>
  <si>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</si>
  <si>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</si>
  <si>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</si>
  <si>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</si>
  <si>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</si>
  <si>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</si>
  <si>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</si>
  <si>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</si>
  <si>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</si>
  <si>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</si>
  <si>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</si>
  <si>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</si>
  <si>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</si>
  <si>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</si>
  <si>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</si>
  <si>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</si>
  <si>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</si>
  <si>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</si>
  <si>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</si>
  <si>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</si>
  <si>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</si>
  <si>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</si>
  <si>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</si>
  <si>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</si>
  <si>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</si>
  <si>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</si>
  <si>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</si>
  <si>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</si>
  <si>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</si>
  <si>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</si>
  <si>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</si>
  <si>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</si>
  <si>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</si>
  <si>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</si>
  <si>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</si>
  <si>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</si>
  <si>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</si>
  <si>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</si>
  <si>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</si>
  <si>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</si>
  <si>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</si>
  <si>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</si>
  <si>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</si>
  <si>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</si>
  <si>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</si>
  <si>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</si>
  <si>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</si>
  <si>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</si>
  <si>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</si>
  <si>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</si>
  <si>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</si>
  <si>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</si>
  <si>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</si>
  <si>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</si>
  <si>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</si>
  <si>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</si>
  <si>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</si>
  <si>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</si>
  <si>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</si>
  <si>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</si>
  <si>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</si>
  <si>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</si>
  <si>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</si>
  <si>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</si>
  <si>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</si>
  <si>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</si>
  <si>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</si>
  <si>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</si>
  <si>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</si>
  <si>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</si>
  <si>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</si>
  <si>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</si>
  <si>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</si>
  <si>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</si>
  <si>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</si>
  <si>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</si>
  <si>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</si>
  <si>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</si>
  <si>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</si>
  <si>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</si>
  <si>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</si>
  <si>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</si>
  <si>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</si>
  <si>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</si>
  <si>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</si>
  <si>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</si>
  <si>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</si>
  <si>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</si>
  <si>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</si>
  <si>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</si>
  <si>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</si>
  <si>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</si>
  <si>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</si>
  <si>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</si>
  <si>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</si>
  <si>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</si>
  <si>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</si>
  <si>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</si>
  <si>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</si>
  <si>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</si>
  <si>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</si>
  <si>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</si>
  <si>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</si>
  <si>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</si>
  <si>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</si>
  <si>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</si>
  <si>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</si>
  <si>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</si>
  <si>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</si>
  <si>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</si>
  <si>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</si>
  <si>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</si>
  <si>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</si>
  <si>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</si>
  <si>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</si>
  <si>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</si>
  <si>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</si>
  <si>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</si>
  <si>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</si>
  <si>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</si>
  <si>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</si>
  <si>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</si>
  <si>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</si>
  <si>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</si>
  <si>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</si>
  <si>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</si>
  <si>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</si>
  <si>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</si>
  <si>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</si>
  <si>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</si>
  <si>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</si>
  <si>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</si>
  <si>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</si>
  <si>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</si>
  <si>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</si>
  <si>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</si>
  <si>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</si>
  <si>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</si>
  <si>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</si>
  <si>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</si>
  <si>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</si>
  <si>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</si>
  <si>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</si>
  <si>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</si>
  <si>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</si>
  <si>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</si>
  <si>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</si>
  <si>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</si>
  <si>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</si>
  <si>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</si>
  <si>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</si>
  <si>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</si>
  <si>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</si>
  <si>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</si>
  <si>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</si>
  <si>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</si>
  <si>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</si>
  <si>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</si>
  <si>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</si>
  <si>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</si>
  <si>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</si>
  <si>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</si>
  <si>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</si>
  <si>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</si>
  <si>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</si>
  <si>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</si>
  <si>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</si>
  <si>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</si>
  <si>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</si>
  <si>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</si>
  <si>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</si>
  <si>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</si>
  <si>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</si>
  <si>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</si>
  <si>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</si>
  <si>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</si>
  <si>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</si>
  <si>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</si>
  <si>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</si>
  <si>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</si>
  <si>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</si>
  <si>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</si>
  <si>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</si>
  <si>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</si>
  <si>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</si>
  <si>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</si>
  <si>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</si>
  <si>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</si>
  <si>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</si>
  <si>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</si>
  <si>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</si>
  <si>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</si>
  <si>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</si>
  <si>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</si>
  <si>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</si>
  <si>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</si>
  <si>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</si>
  <si>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</si>
  <si>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</si>
  <si>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</si>
  <si>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</si>
  <si>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</si>
  <si>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</si>
  <si>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</si>
  <si>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</si>
  <si>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</si>
  <si>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</si>
  <si>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</si>
  <si>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</si>
  <si>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</si>
  <si>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</si>
  <si>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</si>
  <si>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</si>
  <si>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</si>
  <si>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</si>
  <si>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</si>
  <si>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</si>
  <si>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</si>
  <si>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</si>
  <si>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</si>
  <si>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</si>
  <si>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</si>
  <si>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</si>
  <si>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</si>
  <si>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</si>
  <si>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</si>
  <si>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</si>
  <si>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</si>
  <si>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</si>
  <si>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</si>
  <si>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</si>
  <si>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</si>
  <si>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</si>
  <si>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</si>
  <si>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</si>
  <si>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</si>
  <si>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</si>
  <si>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</si>
  <si>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</si>
  <si>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</si>
  <si>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</si>
  <si>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</si>
  <si>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</si>
  <si>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</si>
  <si>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</si>
  <si>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</si>
  <si>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</si>
  <si>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</si>
  <si>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</si>
  <si>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</si>
  <si>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</si>
  <si>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</si>
  <si>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</si>
  <si>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</si>
  <si>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</si>
  <si>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</si>
  <si>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</si>
  <si>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</si>
  <si>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</si>
  <si>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</si>
  <si>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</si>
  <si>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</si>
  <si>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</si>
  <si>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</si>
  <si>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</si>
  <si>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</si>
  <si>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</si>
  <si>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</si>
  <si>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</si>
  <si>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</si>
  <si>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</si>
  <si>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</si>
  <si>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</si>
  <si>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</si>
  <si>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</si>
  <si>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</si>
  <si>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</si>
  <si>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</si>
  <si>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</si>
  <si>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</si>
  <si>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</si>
  <si>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</si>
  <si>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</si>
  <si>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</si>
  <si>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</si>
  <si>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</si>
  <si>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</si>
  <si>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</si>
  <si>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</si>
  <si>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</si>
  <si>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</si>
  <si>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</si>
  <si>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</si>
  <si>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</si>
  <si>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</si>
  <si>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</si>
  <si>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</si>
  <si>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</si>
  <si>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</si>
  <si>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</si>
  <si>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</si>
  <si>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</si>
  <si>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</si>
  <si>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</si>
  <si>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</si>
  <si>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</si>
  <si>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</si>
  <si>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</si>
  <si>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</si>
  <si>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</si>
  <si>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</si>
  <si>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</si>
  <si>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</si>
  <si>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</si>
  <si>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</si>
  <si>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</si>
  <si>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</si>
  <si>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</si>
  <si>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</si>
  <si>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</si>
  <si>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</si>
  <si>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</si>
  <si>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</si>
  <si>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</si>
  <si>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</si>
  <si>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</si>
  <si>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</si>
  <si>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</si>
  <si>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</si>
  <si>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</si>
  <si>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</si>
  <si>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</si>
  <si>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</si>
  <si>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</si>
  <si>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</si>
  <si>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</si>
  <si>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</si>
  <si>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</si>
  <si>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</si>
  <si>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</si>
  <si>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</si>
  <si>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</si>
  <si>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</si>
  <si>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</si>
  <si>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</si>
  <si>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</si>
  <si>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</si>
  <si>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</si>
  <si>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</si>
  <si>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</si>
  <si>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</si>
  <si>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</si>
  <si>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</si>
  <si>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</si>
  <si>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</si>
  <si>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</si>
  <si>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</si>
  <si>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</si>
  <si>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</si>
  <si>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</si>
  <si>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</si>
  <si>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</si>
  <si>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</si>
  <si>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</si>
  <si>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</si>
  <si>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</si>
  <si>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</si>
  <si>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</si>
  <si>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</si>
  <si>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</si>
  <si>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</si>
  <si>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</si>
  <si>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</si>
  <si>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</si>
  <si>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</si>
  <si>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</si>
  <si>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</si>
  <si>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</si>
  <si>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</si>
  <si>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</si>
  <si>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</si>
  <si>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</si>
  <si>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</si>
  <si>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</si>
  <si>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</si>
  <si>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</si>
  <si>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</si>
  <si>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</si>
  <si>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</si>
  <si>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</si>
  <si>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</si>
  <si>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</si>
  <si>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</si>
  <si>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</si>
  <si>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</si>
  <si>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</si>
  <si>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</si>
  <si>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</si>
  <si>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</si>
  <si>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</si>
  <si>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</si>
  <si>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</si>
  <si>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</si>
  <si>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</si>
  <si>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</si>
  <si>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</si>
  <si>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</si>
  <si>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</si>
  <si>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</si>
  <si>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</si>
  <si>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</si>
  <si>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</si>
  <si>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</si>
  <si>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</si>
  <si>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</si>
  <si>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</si>
  <si>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</si>
  <si>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</si>
  <si>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</si>
  <si>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</si>
  <si>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</si>
  <si>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</si>
  <si>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</si>
  <si>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</si>
  <si>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</si>
  <si>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</si>
  <si>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</si>
  <si>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</si>
  <si>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</si>
  <si>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</si>
  <si>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</si>
  <si>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</si>
  <si>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</si>
  <si>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</si>
  <si>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</si>
  <si>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</si>
  <si>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</si>
  <si>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</si>
  <si>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</si>
  <si>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</si>
  <si>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</si>
  <si>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</si>
  <si>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</si>
  <si>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</si>
  <si>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</si>
  <si>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</si>
  <si>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</si>
  <si>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</si>
  <si>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</si>
  <si>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</si>
  <si>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</si>
  <si>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</si>
  <si>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</si>
  <si>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</si>
  <si>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</si>
  <si>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</si>
  <si>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</si>
  <si>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</si>
  <si>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</si>
  <si>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</si>
  <si>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</si>
  <si>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</si>
  <si>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</si>
  <si>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</si>
  <si>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</si>
  <si>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</si>
  <si>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</si>
  <si>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</si>
  <si>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</si>
  <si>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</si>
  <si>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</si>
  <si>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</si>
  <si>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</si>
  <si>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</si>
  <si>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</si>
  <si>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</si>
  <si>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</si>
  <si>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</si>
  <si>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</si>
  <si>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</si>
  <si>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</si>
  <si>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</si>
  <si>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</si>
  <si>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</si>
  <si>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</si>
  <si>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</si>
  <si>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</si>
  <si>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</si>
  <si>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</si>
  <si>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</si>
  <si>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</si>
  <si>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</si>
  <si>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</si>
  <si>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</si>
  <si>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</si>
  <si>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</si>
  <si>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</si>
  <si>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</si>
  <si>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</si>
  <si>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</si>
  <si>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</si>
  <si>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</si>
  <si>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</si>
  <si>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</si>
  <si>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</si>
  <si>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</si>
  <si>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</si>
  <si>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</si>
  <si>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</si>
  <si>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</si>
  <si>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</si>
  <si>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</si>
  <si>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</si>
  <si>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</si>
  <si>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</si>
  <si>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</si>
  <si>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</si>
  <si>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</si>
  <si>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</si>
  <si>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</si>
  <si>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</si>
  <si>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</si>
  <si>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</si>
  <si>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</si>
  <si>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</si>
  <si>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</si>
  <si>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</si>
  <si>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</si>
  <si>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</si>
  <si>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</si>
  <si>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</si>
  <si>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</si>
  <si>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</si>
  <si>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</si>
  <si>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</si>
  <si>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</si>
  <si>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</si>
  <si>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</si>
  <si>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</si>
  <si>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</si>
  <si>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</si>
  <si>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</si>
  <si>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</si>
  <si>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</si>
  <si>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</si>
  <si>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</si>
  <si>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</si>
  <si>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</si>
  <si>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</si>
  <si>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</si>
  <si>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</si>
  <si>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</si>
  <si>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</si>
  <si>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</si>
  <si>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</si>
  <si>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</si>
  <si>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</si>
  <si>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</si>
  <si>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</si>
  <si>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</si>
  <si>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</si>
  <si>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</si>
  <si>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</si>
  <si>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</si>
  <si>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</si>
  <si>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</si>
  <si>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</si>
  <si>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</si>
  <si>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</si>
  <si>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</si>
  <si>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</si>
  <si>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</si>
  <si>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</si>
  <si>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</si>
  <si>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</si>
  <si>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</si>
  <si>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</si>
  <si>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</si>
  <si>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</si>
  <si>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</si>
  <si>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</si>
  <si>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</si>
  <si>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</si>
  <si>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</si>
  <si>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</si>
  <si>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</si>
  <si>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</si>
  <si>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</si>
  <si>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</si>
  <si>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</si>
  <si>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</si>
  <si>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</si>
  <si>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</si>
  <si>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</si>
  <si>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</si>
  <si>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</si>
  <si>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</si>
  <si>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</si>
  <si>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</si>
  <si>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</si>
  <si>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</si>
  <si>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</si>
  <si>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</si>
  <si>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</si>
  <si>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</si>
  <si>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</si>
  <si>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</si>
  <si>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</si>
  <si>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</si>
  <si>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</si>
  <si>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</si>
  <si>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</si>
  <si>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</si>
  <si>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</si>
  <si>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</si>
  <si>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</si>
  <si>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</si>
  <si>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</si>
  <si>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</si>
  <si>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</si>
  <si>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</si>
  <si>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</si>
  <si>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</si>
  <si>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</si>
  <si>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</si>
  <si>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</si>
  <si>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</si>
  <si>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</si>
  <si>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</si>
  <si>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</si>
  <si>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</si>
  <si>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</si>
  <si>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</si>
  <si>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</si>
  <si>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</si>
  <si>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</si>
  <si>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</si>
  <si>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</si>
  <si>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</si>
  <si>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</si>
  <si>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</si>
  <si>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</si>
  <si>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</si>
  <si>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</si>
  <si>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</si>
  <si>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</si>
  <si>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</si>
  <si>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</si>
  <si>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</si>
  <si>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</si>
  <si>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</si>
  <si>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</si>
  <si>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</si>
  <si>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</si>
  <si>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</si>
  <si>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</si>
  <si>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</si>
  <si>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</si>
  <si>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</si>
  <si>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</si>
  <si>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</si>
  <si>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</si>
  <si>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</si>
  <si>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</si>
  <si>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</si>
  <si>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</si>
  <si>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</si>
  <si>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</si>
  <si>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</si>
  <si>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</si>
  <si>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</si>
  <si>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</si>
  <si>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</si>
  <si>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</si>
  <si>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</si>
  <si>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</si>
  <si>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</si>
  <si>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</si>
  <si>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</si>
  <si>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</si>
  <si>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</si>
  <si>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</si>
  <si>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</si>
  <si>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</si>
  <si>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</si>
  <si>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</si>
  <si>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</si>
  <si>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</si>
  <si>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</si>
  <si>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</si>
  <si>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</si>
  <si>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</si>
  <si>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</si>
  <si>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</si>
  <si>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</si>
  <si>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</si>
  <si>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</si>
  <si>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</si>
  <si>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</si>
  <si>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</si>
  <si>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</si>
  <si>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</si>
  <si>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</si>
  <si>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</si>
  <si>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</si>
  <si>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</si>
  <si>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</si>
  <si>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</si>
  <si>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</si>
  <si>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</si>
  <si>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</si>
  <si>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</si>
  <si>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</si>
  <si>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</si>
  <si>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</si>
  <si>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</si>
  <si>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</si>
  <si>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</si>
  <si>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</si>
  <si>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</si>
  <si>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</si>
  <si>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</si>
  <si>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</si>
  <si>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</si>
  <si>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</si>
  <si>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</si>
  <si>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</si>
  <si>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</si>
  <si>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</si>
  <si>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</si>
  <si>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</si>
  <si>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</si>
  <si>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</si>
  <si>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</si>
  <si>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</si>
  <si>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</si>
  <si>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</si>
  <si>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</si>
  <si>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</si>
  <si>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</si>
  <si>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</si>
  <si>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</si>
  <si>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</si>
  <si>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</si>
  <si>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</si>
  <si>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</si>
  <si>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</si>
  <si>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</si>
  <si>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</si>
  <si>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</si>
  <si>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</si>
  <si>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</si>
  <si>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</si>
  <si>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</si>
  <si>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</si>
  <si>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</si>
  <si>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</si>
  <si>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</si>
  <si>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</si>
  <si>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</si>
  <si>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</si>
  <si>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</si>
  <si>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</si>
  <si>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</si>
  <si>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</si>
  <si>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</si>
  <si>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</si>
  <si>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</si>
  <si>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</si>
  <si>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</si>
  <si>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</si>
  <si>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</si>
  <si>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</si>
  <si>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</si>
  <si>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</si>
  <si>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</si>
  <si>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</si>
  <si>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</si>
  <si>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</si>
  <si>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</si>
  <si>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</si>
  <si>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</si>
  <si>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</si>
  <si>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</si>
  <si>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</si>
  <si>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</si>
  <si>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</si>
  <si>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</si>
  <si>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</si>
  <si>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</si>
  <si>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</si>
  <si>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</si>
  <si>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</si>
  <si>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</si>
  <si>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</si>
  <si>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</si>
  <si>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</si>
  <si>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</si>
  <si>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</si>
  <si>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</si>
  <si>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</si>
  <si>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</si>
  <si>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</si>
  <si>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</si>
  <si>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</si>
  <si>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</si>
  <si>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</si>
  <si>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</si>
  <si>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</si>
  <si>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</si>
  <si>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</si>
  <si>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</si>
  <si>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</si>
  <si>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</si>
  <si>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</si>
  <si>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</si>
  <si>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</si>
  <si>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</si>
  <si>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</si>
  <si>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</si>
  <si>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</si>
  <si>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</si>
  <si>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</si>
  <si>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</si>
  <si>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</si>
  <si>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</si>
  <si>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</si>
  <si>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</si>
  <si>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</si>
  <si>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</si>
  <si>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</si>
  <si>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</si>
  <si>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</si>
  <si>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</si>
  <si>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</si>
  <si>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</si>
  <si>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</si>
  <si>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</si>
  <si>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</si>
  <si>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</si>
  <si>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</si>
  <si>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</si>
  <si>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</si>
  <si>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</si>
  <si>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</si>
  <si>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</si>
  <si>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</si>
  <si>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</si>
  <si>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</si>
  <si>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</si>
  <si>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</si>
  <si>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</si>
  <si>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</si>
  <si>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</si>
  <si>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</si>
  <si>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</si>
  <si>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</si>
  <si>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</si>
  <si>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</si>
  <si>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</si>
  <si>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</si>
  <si>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</si>
  <si>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</si>
  <si>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</si>
  <si>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</si>
  <si>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</si>
  <si>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</si>
  <si>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</si>
  <si>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</si>
  <si>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</si>
  <si>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</si>
  <si>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</si>
  <si>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</si>
  <si>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</si>
  <si>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</si>
  <si>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</si>
  <si>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</si>
  <si>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</si>
  <si>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</si>
  <si>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</si>
  <si>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</si>
  <si>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</si>
  <si>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</si>
  <si>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</si>
  <si>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</si>
  <si>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</si>
  <si>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</si>
  <si>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</si>
  <si>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</si>
  <si>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</si>
  <si>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</si>
  <si>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</si>
  <si>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</si>
  <si>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</si>
  <si>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</si>
  <si>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</si>
  <si>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</si>
  <si>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</si>
  <si>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</si>
  <si>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</si>
  <si>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</si>
  <si>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</si>
  <si>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</si>
  <si>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</si>
  <si>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</si>
  <si>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</si>
  <si>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</si>
  <si>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</si>
  <si>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</si>
  <si>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</si>
  <si>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</si>
  <si>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</si>
  <si>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</si>
  <si>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</si>
  <si>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</si>
  <si>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</si>
  <si>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</si>
  <si>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</si>
  <si>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</si>
  <si>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</si>
  <si>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</si>
  <si>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</si>
  <si>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</si>
  <si>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</si>
  <si>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</si>
  <si>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</si>
  <si>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</si>
  <si>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</si>
  <si>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</si>
  <si>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</si>
  <si>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</si>
  <si>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</si>
  <si>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</si>
  <si>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</si>
  <si>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</si>
  <si>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</si>
  <si>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</si>
  <si>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</si>
  <si>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</si>
  <si>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</si>
  <si>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</si>
  <si>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</si>
  <si>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</si>
  <si>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</si>
  <si>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</si>
  <si>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</si>
  <si>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</si>
  <si>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</si>
  <si>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</si>
  <si>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</si>
  <si>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</si>
  <si>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</si>
  <si>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</si>
  <si>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</si>
  <si>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</si>
  <si>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</si>
  <si>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</si>
  <si>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</si>
  <si>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</si>
  <si>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</si>
  <si>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</si>
  <si>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</si>
  <si>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</si>
  <si>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</si>
  <si>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</si>
  <si>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</si>
  <si>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</si>
  <si>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</si>
  <si>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</si>
  <si>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</si>
  <si>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</si>
  <si>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</si>
  <si>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</si>
  <si>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</si>
  <si>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</si>
  <si>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</si>
  <si>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</si>
  <si>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</si>
  <si>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</si>
  <si>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</si>
  <si>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</si>
  <si>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</si>
  <si>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</si>
  <si>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</si>
  <si>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</si>
  <si>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</si>
  <si>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</si>
  <si>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</si>
  <si>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</si>
  <si>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</si>
  <si>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</si>
  <si>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</si>
  <si>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</si>
  <si>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</si>
  <si>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</si>
  <si>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</si>
  <si>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</si>
  <si>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</si>
  <si>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</si>
  <si>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</si>
  <si>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</si>
  <si>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</si>
  <si>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</si>
  <si>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</si>
  <si>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</si>
  <si>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</si>
  <si>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</si>
  <si>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</si>
  <si>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</si>
  <si>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</si>
  <si>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</si>
  <si>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</si>
  <si>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</si>
  <si>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</si>
  <si>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</si>
  <si>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</si>
  <si>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</si>
  <si>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</si>
  <si>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</si>
  <si>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</si>
  <si>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</si>
  <si>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</si>
  <si>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</si>
  <si>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</si>
  <si>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</si>
  <si>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</si>
  <si>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</si>
  <si>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</si>
  <si>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</si>
  <si>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</si>
  <si>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</si>
  <si>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</si>
  <si>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</si>
  <si>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</si>
  <si>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</si>
  <si>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</si>
  <si>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</si>
  <si>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</si>
  <si>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</si>
  <si>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</si>
  <si>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</si>
  <si>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</si>
  <si>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</si>
  <si>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</si>
  <si>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</si>
  <si>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</si>
  <si>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</si>
  <si>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</si>
  <si>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</si>
  <si>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</si>
  <si>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</si>
  <si>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</si>
  <si>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</si>
  <si>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</si>
  <si>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</si>
  <si>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</si>
  <si>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</si>
  <si>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</si>
  <si>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</si>
  <si>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</si>
  <si>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</si>
  <si>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</si>
  <si>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</si>
  <si>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</si>
  <si>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</si>
  <si>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</si>
  <si>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</si>
  <si>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</si>
  <si>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</si>
  <si>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</si>
  <si>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</si>
  <si>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</si>
  <si>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</si>
  <si>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</si>
  <si>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</si>
  <si>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</si>
  <si>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</si>
  <si>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</si>
  <si>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</si>
  <si>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</si>
  <si>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</si>
  <si>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</si>
  <si>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</si>
  <si>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</si>
  <si>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</si>
  <si>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</si>
  <si>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</si>
  <si>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</si>
  <si>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</si>
  <si>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</si>
  <si>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</si>
  <si>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</si>
  <si>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</si>
  <si>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</si>
  <si>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</si>
  <si>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</si>
  <si>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</si>
  <si>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</si>
  <si>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</si>
  <si>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</si>
  <si>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</si>
  <si>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</si>
  <si>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</si>
  <si>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</si>
  <si>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</si>
  <si>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</si>
  <si>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</si>
  <si>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</si>
  <si>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</si>
  <si>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</si>
  <si>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</si>
  <si>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</si>
  <si>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</si>
  <si>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</si>
  <si>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</si>
  <si>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</si>
  <si>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</si>
  <si>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</si>
  <si>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</si>
  <si>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</si>
  <si>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</si>
  <si>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</si>
  <si>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</si>
  <si>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</si>
  <si>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</si>
  <si>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</si>
  <si>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</si>
  <si>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</si>
  <si>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</si>
  <si>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</si>
  <si>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</si>
  <si>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</si>
  <si>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</si>
  <si>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</si>
  <si>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</si>
  <si>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</si>
  <si>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</si>
  <si>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</si>
  <si>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</si>
  <si>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</si>
  <si>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</si>
  <si>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</si>
  <si>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</si>
  <si>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</si>
  <si>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</si>
  <si>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</si>
  <si>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</si>
  <si>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</si>
  <si>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</si>
  <si>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</si>
  <si>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</si>
  <si>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</si>
  <si>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</si>
  <si>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</si>
  <si>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</si>
  <si>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</si>
  <si>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</si>
  <si>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</si>
  <si>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</si>
  <si>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</si>
  <si>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</si>
  <si>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</si>
  <si>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</si>
  <si>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</si>
  <si>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</si>
  <si>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</si>
  <si>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</si>
  <si>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</si>
  <si>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</si>
  <si>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</si>
  <si>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</si>
  <si>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</si>
  <si>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</si>
  <si>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</si>
  <si>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</si>
  <si>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</si>
  <si>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</si>
  <si>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</si>
  <si>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</si>
  <si>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</si>
  <si>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</si>
  <si>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</si>
  <si>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</si>
  <si>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</si>
  <si>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</si>
  <si>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</si>
  <si>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</si>
  <si>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</si>
  <si>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</si>
  <si>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</si>
  <si>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</si>
  <si>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</si>
  <si>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</si>
  <si>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</si>
  <si>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</si>
  <si>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</si>
  <si>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</si>
  <si>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</si>
  <si>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</si>
  <si>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</si>
  <si>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</si>
  <si>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</si>
  <si>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</si>
  <si>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</si>
  <si>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</si>
  <si>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</si>
  <si>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</si>
  <si>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</si>
  <si>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</si>
  <si>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</si>
  <si>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</si>
  <si>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</si>
  <si>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</si>
  <si>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</si>
  <si>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</si>
  <si>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</si>
  <si>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</si>
  <si>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</si>
  <si>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</si>
  <si>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</si>
  <si>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</si>
  <si>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</si>
  <si>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</si>
  <si>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</si>
  <si>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</si>
  <si>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</si>
  <si>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</si>
  <si>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</si>
  <si>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</si>
  <si>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</si>
  <si>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</si>
  <si>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</si>
  <si>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</si>
  <si>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</si>
  <si>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</si>
  <si>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</si>
  <si>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</si>
  <si>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</si>
  <si>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</si>
  <si>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</si>
  <si>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</si>
  <si>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</si>
  <si>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</si>
  <si>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</si>
  <si>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</si>
  <si>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</si>
  <si>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</si>
  <si>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</si>
  <si>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</si>
  <si>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</si>
  <si>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</si>
  <si>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</si>
  <si>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</si>
  <si>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</si>
  <si>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</si>
  <si>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</si>
  <si>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</si>
  <si>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</si>
  <si>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</si>
  <si>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</si>
  <si>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</si>
  <si>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</si>
  <si>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</si>
  <si>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</si>
  <si>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</si>
  <si>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</si>
  <si>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</si>
  <si>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</si>
  <si>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</si>
  <si>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</si>
  <si>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</si>
  <si>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</si>
  <si>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</si>
  <si>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</si>
  <si>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</si>
  <si>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</si>
  <si>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</si>
  <si>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</si>
  <si>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</si>
  <si>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</si>
  <si>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</si>
  <si>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</si>
  <si>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</si>
  <si>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</si>
  <si>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</si>
  <si>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</si>
  <si>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</si>
  <si>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</si>
  <si>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</si>
  <si>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</si>
  <si>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</si>
  <si>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</si>
  <si>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</si>
  <si>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</si>
  <si>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</si>
  <si>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</si>
  <si>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</si>
  <si>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</si>
  <si>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</si>
  <si>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</si>
  <si>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</si>
  <si>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</si>
  <si>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</si>
  <si>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</si>
  <si>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</si>
  <si>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</si>
  <si>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</si>
  <si>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</si>
  <si>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</si>
  <si>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</si>
  <si>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</si>
  <si>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</si>
  <si>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</si>
  <si>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</si>
  <si>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</si>
  <si>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</si>
  <si>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</si>
  <si>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</si>
  <si>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</si>
  <si>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</si>
  <si>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</si>
  <si>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</si>
  <si>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</si>
  <si>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</si>
  <si>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</si>
  <si>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</si>
  <si>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</si>
  <si>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</si>
  <si>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</si>
  <si>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</si>
  <si>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</si>
  <si>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</si>
  <si>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</si>
  <si>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</si>
  <si>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</si>
  <si>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</si>
  <si>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</si>
  <si>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</si>
  <si>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</si>
  <si>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</si>
  <si>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</si>
  <si>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</si>
  <si>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</si>
  <si>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</si>
  <si>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</si>
  <si>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</si>
  <si>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</si>
  <si>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</si>
  <si>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</si>
  <si>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</si>
  <si>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</si>
  <si>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</si>
  <si>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</si>
  <si>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</si>
  <si>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</si>
  <si>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</si>
  <si>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</si>
  <si>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</si>
  <si>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</si>
  <si>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</si>
  <si>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</si>
  <si>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</si>
  <si>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</si>
  <si>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</si>
  <si>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</si>
  <si>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</si>
  <si>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</si>
  <si>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</si>
  <si>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</si>
  <si>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</si>
  <si>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</si>
  <si>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</si>
  <si>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</si>
  <si>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</si>
  <si>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</si>
  <si>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</si>
  <si>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</si>
  <si>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</si>
  <si>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</si>
  <si>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</si>
  <si>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</si>
  <si>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</si>
  <si>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</si>
  <si>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</si>
  <si>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</si>
  <si>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</si>
  <si>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</si>
  <si>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</si>
  <si>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</si>
  <si>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</si>
  <si>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</si>
  <si>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</si>
  <si>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</si>
  <si>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</si>
  <si>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</si>
  <si>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</si>
  <si>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</si>
  <si>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</si>
  <si>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</si>
  <si>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</si>
  <si>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</si>
  <si>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</si>
  <si>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</si>
  <si>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</si>
  <si>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</si>
  <si>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</si>
  <si>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</si>
  <si>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</si>
  <si>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</si>
  <si>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</si>
  <si>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</si>
  <si>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</si>
  <si>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</si>
  <si>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</si>
  <si>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</si>
  <si>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</si>
  <si>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</si>
  <si>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</si>
  <si>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</si>
  <si>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</si>
  <si>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</si>
  <si>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</si>
  <si>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</si>
  <si>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</si>
  <si>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</si>
  <si>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</si>
  <si>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</si>
  <si>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</si>
  <si>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</si>
  <si>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</si>
  <si>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</si>
  <si>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</si>
  <si>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</si>
  <si>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</si>
  <si>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</si>
  <si>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</si>
  <si>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</si>
  <si>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</si>
  <si>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</si>
  <si>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</si>
  <si>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</si>
  <si>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</si>
  <si>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</si>
  <si>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</si>
  <si>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</si>
  <si>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</si>
  <si>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</si>
  <si>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</si>
  <si>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</si>
  <si>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</si>
  <si>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</si>
  <si>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</si>
  <si>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</si>
  <si>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</si>
  <si>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</si>
  <si>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</si>
  <si>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</si>
  <si>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</si>
  <si>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</si>
  <si>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</si>
  <si>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</si>
  <si>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</si>
  <si>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</si>
  <si>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</si>
  <si>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</si>
  <si>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</si>
  <si>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</si>
  <si>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</si>
  <si>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</si>
  <si>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</si>
  <si>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</si>
  <si>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</si>
  <si>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</si>
  <si>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</si>
  <si>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</si>
  <si>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</si>
  <si>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</si>
  <si>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</si>
  <si>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</si>
  <si>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</si>
  <si>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</si>
  <si>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</si>
  <si>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</si>
  <si>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</si>
  <si>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</si>
  <si>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</si>
  <si>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</si>
  <si>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</si>
  <si>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</si>
  <si>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</si>
  <si>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</si>
  <si>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</si>
  <si>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</si>
  <si>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</si>
  <si>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</si>
  <si>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</si>
  <si>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</si>
  <si>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</si>
  <si>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</si>
  <si>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</si>
  <si>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</si>
  <si>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</si>
  <si>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</si>
  <si>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</si>
  <si>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</si>
  <si>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</si>
  <si>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</si>
  <si>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</si>
  <si>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</si>
  <si>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</si>
  <si>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</si>
  <si>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</si>
  <si>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</si>
  <si>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</si>
  <si>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</si>
  <si>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</si>
  <si>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</si>
  <si>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</si>
  <si>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</si>
  <si>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</si>
  <si>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</si>
  <si>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</si>
  <si>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</si>
  <si>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</si>
  <si>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</si>
  <si>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</si>
  <si>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</si>
  <si>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</si>
  <si>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</si>
  <si>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</si>
  <si>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</si>
  <si>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</si>
  <si>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</si>
  <si>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</si>
  <si>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</si>
  <si>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</si>
  <si>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</si>
  <si>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</si>
  <si>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</si>
  <si>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</si>
  <si>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</si>
  <si>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</si>
  <si>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</si>
  <si>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</si>
  <si>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</si>
  <si>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</si>
  <si>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</si>
  <si>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</si>
  <si>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</si>
  <si>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</si>
  <si>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</si>
  <si>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</si>
  <si>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</si>
  <si>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</si>
  <si>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</si>
  <si>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</si>
  <si>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</si>
  <si>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</si>
  <si>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</si>
  <si>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</si>
  <si>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</si>
  <si>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</si>
  <si>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</si>
  <si>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</si>
  <si>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</si>
  <si>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</si>
  <si>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</si>
  <si>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</si>
  <si>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</si>
  <si>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</si>
  <si>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</si>
  <si>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</si>
  <si>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</si>
  <si>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</si>
  <si>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</si>
  <si>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</si>
  <si>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</si>
  <si>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</si>
  <si>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</si>
  <si>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</si>
  <si>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</si>
  <si>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</si>
  <si>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</si>
  <si>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</si>
  <si>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</si>
  <si>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</si>
  <si>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</si>
  <si>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</si>
  <si>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</si>
  <si>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</si>
  <si>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</si>
  <si>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</si>
  <si>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</si>
  <si>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</si>
  <si>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</si>
  <si>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</si>
  <si>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</si>
  <si>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</si>
  <si>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</si>
  <si>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</si>
  <si>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</si>
  <si>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</si>
  <si>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</si>
  <si>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</si>
  <si>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</si>
  <si>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</si>
  <si>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</si>
  <si>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</si>
  <si>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</si>
  <si>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</si>
  <si>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</si>
  <si>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</si>
  <si>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</si>
  <si>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</si>
  <si>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</si>
  <si>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</si>
  <si>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</si>
  <si>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</si>
  <si>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</si>
  <si>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</si>
  <si>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</si>
  <si>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</si>
  <si>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</si>
  <si>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</si>
  <si>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</si>
  <si>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</si>
  <si>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</si>
  <si>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</si>
  <si>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</si>
  <si>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</si>
  <si>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</si>
  <si>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</si>
  <si>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</si>
  <si>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</si>
  <si>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</si>
  <si>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</si>
  <si>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</si>
  <si>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</si>
  <si>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</si>
  <si>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</si>
  <si>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</si>
  <si>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</si>
  <si>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</si>
  <si>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</si>
  <si>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</si>
  <si>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</si>
  <si>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</si>
  <si>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</si>
  <si>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</si>
  <si>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</si>
  <si>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</si>
  <si>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</si>
  <si>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</si>
  <si>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</si>
  <si>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</si>
  <si>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</si>
  <si>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</si>
  <si>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</si>
  <si>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</si>
  <si>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</si>
  <si>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</si>
  <si>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</si>
  <si>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</si>
  <si>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</si>
  <si>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</si>
  <si>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</si>
  <si>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</si>
  <si>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</si>
  <si>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</si>
  <si>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</si>
  <si>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</si>
  <si>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</si>
  <si>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</si>
  <si>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</si>
  <si>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</si>
  <si>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</si>
  <si>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</si>
  <si>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</si>
  <si>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</si>
  <si>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</si>
  <si>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</si>
  <si>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</si>
  <si>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</si>
  <si>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</si>
  <si>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</si>
  <si>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</si>
  <si>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</si>
  <si>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</si>
  <si>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</si>
  <si>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</si>
  <si>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</si>
  <si>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</si>
  <si>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</si>
  <si>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</si>
  <si>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</si>
  <si>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</si>
  <si>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</si>
  <si>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</si>
  <si>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</si>
  <si>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</si>
  <si>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</si>
  <si>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</si>
  <si>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</si>
  <si>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</si>
  <si>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</si>
  <si>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</si>
  <si>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</si>
  <si>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</si>
  <si>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</si>
  <si>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</si>
  <si>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</si>
  <si>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</si>
  <si>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</si>
  <si>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</si>
  <si>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</si>
  <si>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</si>
  <si>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</si>
  <si>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</si>
  <si>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</si>
  <si>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</si>
  <si>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</si>
  <si>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</si>
  <si>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</si>
  <si>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</si>
  <si>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</si>
  <si>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</si>
  <si>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</si>
  <si>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</si>
  <si>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</si>
  <si>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</si>
  <si>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</si>
  <si>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</si>
  <si>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</si>
  <si>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</si>
  <si>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</si>
  <si>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</si>
  <si>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</si>
  <si>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</si>
  <si>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</si>
  <si>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</si>
  <si>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</si>
  <si>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</si>
  <si>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</si>
  <si>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</si>
  <si>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</si>
  <si>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</si>
  <si>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</si>
  <si>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</si>
  <si>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</si>
  <si>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</si>
  <si>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</si>
  <si>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</si>
  <si>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</si>
  <si>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</si>
  <si>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</si>
  <si>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</si>
  <si>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</si>
  <si>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</si>
  <si>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</si>
  <si>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</si>
  <si>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</si>
  <si>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</si>
  <si>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</si>
  <si>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</si>
  <si>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</si>
  <si>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</si>
  <si>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</si>
  <si>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</si>
  <si>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</si>
  <si>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</si>
  <si>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</si>
  <si>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</si>
  <si>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</si>
  <si>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</si>
  <si>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</si>
  <si>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</si>
  <si>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</si>
  <si>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</si>
  <si>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</si>
  <si>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</si>
  <si>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</si>
  <si>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</si>
  <si>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</si>
  <si>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</si>
  <si>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</si>
  <si>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</si>
  <si>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</si>
  <si>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</si>
  <si>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</si>
  <si>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</si>
  <si>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</si>
  <si>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</si>
  <si>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</si>
  <si>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</si>
  <si>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</si>
  <si>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</si>
  <si>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</si>
  <si>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</si>
  <si>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</si>
  <si>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</si>
  <si>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</si>
  <si>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</si>
  <si>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</si>
  <si>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</si>
  <si>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</si>
  <si>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</si>
  <si>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</si>
  <si>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</si>
  <si>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</si>
  <si>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</si>
  <si>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</si>
  <si>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</si>
  <si>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</si>
  <si>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</si>
  <si>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</si>
  <si>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</si>
  <si>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</si>
  <si>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</si>
  <si>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</si>
  <si>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</si>
  <si>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</si>
  <si>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</si>
  <si>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</si>
  <si>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</si>
  <si>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</si>
  <si>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</si>
  <si>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</si>
  <si>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</si>
  <si>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</si>
  <si>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</si>
  <si>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</si>
  <si>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</si>
  <si>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</si>
  <si>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</si>
  <si>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</si>
  <si>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</si>
  <si>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</si>
  <si>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</si>
  <si>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</si>
  <si>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</si>
  <si>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</si>
  <si>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</si>
  <si>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</si>
  <si>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</si>
  <si>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</si>
  <si>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</si>
  <si>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</si>
  <si>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</si>
  <si>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</si>
  <si>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</si>
  <si>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</si>
  <si>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</si>
  <si>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</si>
  <si>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</si>
  <si>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</si>
  <si>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</si>
  <si>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</si>
  <si>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</si>
  <si>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</si>
  <si>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</si>
  <si>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</si>
  <si>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</si>
  <si>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</si>
  <si>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</si>
  <si>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</si>
  <si>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</si>
  <si>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</si>
  <si>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</si>
  <si>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</si>
  <si>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</si>
  <si>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</si>
  <si>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</si>
  <si>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</si>
  <si>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</si>
  <si>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</si>
  <si>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</si>
  <si>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</si>
  <si>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</si>
  <si>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</si>
  <si>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</si>
  <si>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</si>
  <si>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</si>
  <si>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</si>
  <si>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</si>
  <si>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</si>
  <si>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</si>
  <si>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</si>
  <si>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</si>
  <si>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</si>
  <si>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</si>
  <si>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</si>
  <si>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</si>
  <si>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</si>
  <si>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</si>
  <si>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</si>
  <si>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</si>
  <si>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</si>
  <si>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</si>
  <si>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</si>
  <si>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</si>
  <si>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</si>
  <si>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</si>
  <si>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</si>
  <si>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</si>
  <si>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</si>
  <si>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</si>
  <si>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</si>
  <si>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</si>
  <si>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</si>
  <si>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</si>
  <si>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</si>
  <si>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</si>
  <si>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</si>
  <si>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</si>
  <si>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</si>
  <si>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</si>
  <si>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</si>
  <si>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</si>
  <si>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</si>
  <si>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</si>
  <si>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</si>
  <si>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</si>
  <si>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</si>
  <si>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</si>
  <si>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</si>
  <si>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</si>
  <si>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</si>
  <si>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</si>
  <si>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</si>
  <si>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</si>
  <si>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</si>
  <si>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</si>
  <si>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</si>
  <si>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</si>
  <si>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</si>
  <si>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</si>
  <si>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</si>
  <si>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</si>
  <si>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</si>
  <si>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</si>
  <si>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</si>
  <si>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</si>
  <si>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</si>
  <si>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</si>
  <si>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</si>
  <si>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</si>
  <si>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</si>
  <si>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</si>
  <si>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</si>
  <si>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</si>
  <si>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</si>
  <si>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</si>
  <si>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</si>
  <si>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</si>
  <si>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</si>
  <si>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</si>
  <si>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</si>
  <si>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</si>
  <si>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</si>
  <si>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</si>
  <si>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</si>
  <si>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</si>
  <si>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</si>
  <si>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</si>
  <si>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</si>
  <si>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</si>
  <si>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</si>
  <si>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</si>
  <si>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</si>
  <si>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</si>
  <si>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</si>
  <si>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</si>
  <si>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</si>
  <si>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</si>
  <si>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</si>
  <si>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</si>
  <si>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</si>
  <si>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</si>
  <si>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</si>
  <si>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</si>
  <si>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</si>
  <si>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</si>
  <si>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</si>
  <si>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</si>
  <si>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</si>
  <si>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</si>
  <si>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</si>
  <si>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</si>
  <si>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</si>
  <si>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</si>
  <si>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</si>
  <si>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</si>
  <si>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</si>
  <si>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</si>
  <si>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</si>
  <si>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</si>
  <si>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</si>
  <si>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</si>
  <si>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</si>
  <si>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</si>
  <si>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</si>
  <si>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</si>
  <si>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</si>
  <si>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</si>
  <si>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</si>
  <si>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</si>
  <si>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</si>
  <si>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</si>
  <si>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</si>
  <si>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</si>
  <si>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</si>
  <si>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</si>
  <si>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</si>
  <si>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</si>
  <si>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</si>
  <si>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</si>
  <si>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</si>
  <si>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</si>
  <si>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</si>
  <si>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</si>
  <si>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</si>
  <si>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</si>
  <si>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</si>
  <si>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</si>
  <si>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</si>
  <si>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</si>
  <si>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</si>
  <si>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</si>
  <si>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</si>
  <si>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</si>
  <si>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</si>
  <si>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</si>
  <si>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</si>
  <si>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</si>
  <si>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</si>
  <si>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</si>
  <si>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</si>
  <si>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</si>
  <si>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</si>
  <si>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</si>
  <si>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</si>
  <si>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</si>
  <si>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</si>
  <si>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</si>
  <si>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</si>
  <si>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</si>
  <si>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</si>
  <si>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</si>
  <si>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</si>
  <si>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</si>
  <si>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</si>
  <si>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</si>
  <si>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</si>
  <si>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</si>
  <si>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</si>
  <si>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</si>
  <si>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</si>
  <si>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</si>
  <si>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</si>
  <si>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</si>
  <si>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</si>
  <si>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</si>
  <si>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</si>
  <si>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</si>
  <si>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</si>
  <si>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</si>
  <si>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</si>
  <si>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</si>
  <si>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</si>
  <si>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</si>
  <si>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</si>
  <si>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</si>
  <si>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</si>
  <si>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</si>
  <si>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</si>
  <si>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</si>
  <si>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</si>
  <si>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</si>
  <si>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</si>
  <si>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</si>
  <si>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</si>
  <si>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</si>
  <si>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</si>
  <si>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</si>
  <si>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</si>
  <si>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</si>
  <si>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</si>
  <si>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</si>
  <si>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</si>
  <si>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</si>
  <si>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</si>
  <si>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</si>
  <si>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</si>
  <si>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</si>
  <si>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</si>
  <si>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</si>
  <si>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</si>
  <si>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</si>
  <si>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</si>
  <si>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</si>
  <si>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</si>
  <si>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</si>
  <si>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</si>
  <si>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</si>
  <si>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</si>
  <si>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</si>
  <si>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</si>
  <si>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</si>
  <si>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</si>
  <si>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</si>
  <si>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</si>
  <si>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</si>
  <si>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</si>
  <si>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</si>
  <si>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</si>
  <si>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</si>
  <si>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</si>
  <si>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</si>
  <si>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</si>
  <si>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</si>
  <si>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</si>
  <si>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</si>
  <si>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</si>
  <si>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</si>
  <si>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</si>
  <si>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</si>
  <si>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</si>
  <si>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</si>
  <si>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</si>
  <si>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</si>
  <si>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</si>
  <si>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</si>
  <si>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</si>
  <si>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</si>
  <si>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</si>
  <si>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</si>
  <si>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</si>
  <si>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</si>
  <si>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</si>
  <si>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</si>
  <si>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</si>
  <si>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</si>
  <si>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</si>
  <si>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</si>
  <si>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</si>
  <si>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</si>
  <si>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</si>
  <si>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</si>
  <si>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</si>
  <si>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</si>
  <si>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</si>
  <si>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</si>
  <si>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</si>
  <si>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</si>
  <si>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</si>
  <si>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</si>
  <si>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</si>
  <si>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</si>
  <si>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</si>
  <si>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</si>
  <si>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</si>
  <si>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</si>
  <si>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</si>
  <si>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</si>
  <si>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</si>
  <si>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</si>
  <si>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</si>
  <si>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</si>
  <si>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</si>
  <si>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</si>
  <si>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</si>
  <si>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</si>
  <si>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</si>
  <si>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</si>
  <si>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</si>
  <si>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</si>
  <si>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</si>
  <si>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</si>
  <si>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</si>
  <si>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</si>
  <si>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</si>
  <si>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</si>
  <si>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</si>
  <si>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</si>
  <si>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</si>
  <si>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</si>
  <si>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</si>
  <si>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</si>
  <si>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</si>
  <si>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</si>
  <si>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</si>
  <si>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</si>
  <si>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</si>
  <si>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</si>
  <si>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</si>
  <si>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</si>
  <si>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</si>
  <si>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</si>
  <si>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</si>
  <si>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</si>
  <si>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</si>
  <si>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</si>
  <si>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</si>
  <si>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</si>
  <si>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</si>
  <si>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</si>
  <si>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</si>
  <si>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</si>
  <si>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</si>
  <si>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</si>
  <si>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</si>
  <si>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</si>
  <si>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</si>
  <si>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</si>
  <si>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</si>
  <si>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</si>
  <si>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</si>
  <si>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</si>
  <si>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</si>
  <si>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</si>
  <si>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</si>
  <si>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</si>
  <si>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</si>
  <si>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</si>
  <si>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</si>
  <si>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</si>
  <si>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</si>
  <si>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</si>
  <si>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</si>
  <si>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</si>
  <si>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</si>
  <si>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</si>
  <si>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</si>
  <si>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</si>
  <si>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</si>
  <si>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</si>
  <si>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</si>
  <si>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</si>
  <si>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</si>
  <si>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</si>
  <si>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</si>
  <si>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</si>
  <si>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</si>
  <si>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</si>
  <si>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</si>
  <si>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</si>
  <si>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</si>
  <si>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</si>
  <si>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</si>
  <si>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</si>
  <si>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</si>
  <si>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</si>
  <si>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</si>
  <si>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</si>
  <si>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</si>
  <si>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</si>
  <si>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</si>
  <si>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</si>
  <si>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</si>
  <si>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</si>
  <si>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</si>
  <si>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</si>
  <si>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</si>
  <si>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</si>
  <si>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</si>
  <si>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</si>
  <si>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</si>
  <si>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</si>
  <si>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</si>
  <si>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</si>
  <si>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</si>
  <si>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</si>
  <si>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</si>
  <si>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</si>
  <si>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</si>
  <si>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</si>
  <si>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</si>
  <si>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</si>
  <si>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</si>
  <si>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</si>
  <si>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</si>
  <si>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</si>
  <si>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</si>
  <si>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</si>
  <si>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</si>
  <si>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</si>
  <si>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</si>
  <si>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</si>
  <si>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</si>
  <si>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</si>
  <si>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</si>
  <si>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</si>
  <si>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</si>
  <si>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</si>
  <si>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</si>
  <si>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</si>
  <si>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</si>
  <si>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</si>
  <si>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</si>
  <si>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</si>
  <si>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</si>
  <si>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</si>
  <si>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</si>
  <si>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</si>
  <si>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</si>
  <si>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</si>
  <si>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</si>
  <si>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</si>
  <si>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</si>
  <si>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</si>
  <si>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</si>
  <si>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</si>
  <si>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</si>
  <si>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</si>
  <si>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</si>
  <si>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</si>
  <si>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</si>
  <si>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</si>
  <si>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</si>
  <si>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</si>
  <si>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</si>
  <si>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</si>
  <si>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</si>
  <si>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</si>
  <si>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</si>
  <si>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</si>
  <si>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</si>
  <si>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</si>
  <si>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</si>
  <si>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</si>
  <si>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</si>
  <si>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</si>
  <si>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</si>
  <si>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</si>
  <si>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</si>
  <si>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</si>
  <si>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</si>
  <si>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</si>
  <si>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</si>
  <si>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</si>
  <si>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</si>
  <si>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</si>
  <si>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</si>
  <si>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</si>
  <si>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</si>
  <si>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</si>
  <si>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</si>
  <si>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</si>
  <si>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</si>
  <si>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</si>
  <si>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</si>
  <si>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</si>
  <si>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</si>
  <si>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</si>
  <si>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</si>
  <si>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</si>
  <si>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</si>
  <si>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</si>
  <si>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</si>
  <si>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</si>
  <si>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</si>
  <si>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</si>
  <si>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</si>
  <si>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</si>
  <si>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</si>
  <si>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</si>
  <si>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</si>
  <si>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</si>
  <si>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</si>
  <si>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</si>
  <si>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</si>
  <si>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</si>
  <si>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</si>
  <si>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</si>
  <si>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</si>
  <si>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</si>
  <si>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</si>
  <si>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</si>
  <si>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</si>
  <si>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</si>
  <si>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</si>
  <si>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</si>
  <si>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</si>
  <si>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</si>
  <si>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</si>
  <si>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</si>
  <si>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</si>
  <si>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</si>
  <si>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</si>
  <si>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</si>
  <si>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</si>
  <si>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</si>
  <si>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</si>
  <si>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</si>
  <si>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</si>
  <si>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</si>
  <si>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</si>
  <si>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</si>
  <si>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</si>
  <si>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</si>
  <si>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</si>
  <si>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</si>
  <si>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</si>
  <si>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</si>
  <si>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</si>
  <si>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</si>
  <si>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</si>
  <si>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</si>
  <si>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</si>
  <si>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</si>
  <si>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</si>
  <si>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</si>
  <si>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</si>
  <si>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</si>
  <si>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</si>
  <si>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</si>
  <si>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</si>
  <si>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</si>
  <si>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</si>
  <si>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</si>
  <si>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</si>
  <si>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</si>
  <si>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</si>
  <si>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</si>
  <si>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</si>
  <si>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</si>
  <si>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</si>
  <si>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</si>
  <si>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</si>
  <si>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</si>
  <si>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</si>
  <si>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</si>
  <si>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</si>
  <si>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</si>
  <si>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</si>
  <si>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</si>
  <si>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</si>
  <si>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</si>
  <si>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</si>
  <si>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</si>
  <si>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</si>
  <si>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</si>
  <si>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</si>
  <si>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</si>
  <si>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</si>
  <si>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</si>
  <si>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</si>
  <si>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</si>
  <si>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</si>
  <si>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</si>
  <si>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</si>
  <si>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</si>
  <si>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</si>
  <si>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</si>
  <si>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</si>
  <si>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</si>
  <si>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</si>
  <si>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</si>
  <si>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</si>
  <si>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</si>
  <si>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</si>
  <si>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</si>
  <si>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</si>
  <si>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</si>
  <si>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</si>
  <si>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</si>
  <si>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</si>
  <si>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</si>
  <si>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</si>
  <si>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</si>
  <si>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</si>
  <si>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</si>
  <si>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</si>
  <si>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</si>
  <si>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</si>
  <si>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</si>
  <si>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</si>
  <si>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</si>
  <si>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</si>
  <si>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</si>
  <si>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</si>
  <si>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</si>
  <si>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</si>
  <si>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</si>
  <si>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</si>
  <si>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</si>
  <si>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</si>
  <si>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</si>
  <si>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</si>
  <si>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</si>
  <si>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</si>
  <si>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</si>
  <si>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</si>
  <si>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</si>
  <si>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</si>
  <si>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</si>
  <si>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</si>
  <si>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</si>
  <si>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</si>
  <si>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</si>
  <si>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</si>
  <si>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</si>
  <si>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</si>
  <si>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</si>
  <si>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</si>
  <si>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</si>
  <si>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</si>
  <si>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</si>
  <si>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</si>
  <si>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</si>
  <si>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</si>
  <si>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</si>
  <si>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</si>
  <si>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</si>
  <si>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</si>
  <si>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</si>
  <si>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</si>
  <si>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</si>
  <si>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</si>
  <si>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</si>
  <si>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</si>
  <si>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</si>
  <si>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</si>
  <si>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</si>
  <si>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</si>
  <si>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</si>
  <si>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</si>
  <si>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</si>
  <si>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</si>
  <si>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</si>
  <si>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</si>
  <si>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</si>
  <si>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</si>
  <si>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</si>
  <si>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</si>
  <si>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</si>
  <si>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</si>
  <si>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</si>
  <si>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</si>
  <si>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</si>
  <si>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</si>
  <si>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</si>
  <si>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</si>
  <si>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</si>
  <si>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</si>
  <si>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</si>
  <si>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</si>
  <si>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</si>
  <si>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</si>
  <si>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</si>
  <si>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</si>
  <si>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</si>
  <si>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</si>
  <si>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</si>
  <si>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</si>
  <si>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</si>
  <si>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</si>
  <si>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</si>
  <si>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</si>
  <si>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</si>
  <si>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</si>
  <si>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</si>
  <si>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</si>
  <si>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</si>
  <si>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</si>
  <si>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</si>
  <si>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</si>
  <si>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</si>
  <si>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</si>
  <si>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</si>
  <si>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</si>
  <si>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</si>
  <si>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</si>
  <si>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</si>
  <si>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</si>
  <si>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</si>
  <si>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</si>
  <si>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</si>
  <si>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</si>
  <si>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</si>
  <si>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</si>
  <si>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</si>
  <si>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</si>
  <si>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</si>
  <si>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</si>
  <si>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</si>
  <si>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</si>
  <si>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</si>
  <si>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</si>
  <si>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</si>
  <si>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</si>
  <si>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</si>
  <si>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</si>
  <si>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</si>
  <si>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</si>
  <si>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</si>
  <si>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</si>
  <si>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</si>
  <si>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</si>
  <si>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</si>
  <si>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</si>
  <si>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</si>
  <si>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</si>
  <si>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</si>
  <si>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</si>
  <si>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</si>
  <si>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</si>
  <si>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</si>
  <si>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</si>
  <si>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</si>
  <si>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</si>
  <si>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</si>
  <si>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</si>
  <si>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</si>
  <si>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</si>
  <si>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</si>
  <si>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</si>
  <si>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</si>
  <si>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</si>
  <si>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</si>
  <si>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</si>
  <si>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</si>
  <si>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</si>
  <si>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</si>
  <si>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</si>
  <si>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</si>
  <si>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</si>
  <si>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</si>
  <si>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</si>
  <si>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</si>
  <si>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</si>
  <si>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</si>
  <si>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</si>
  <si>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</si>
  <si>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</si>
  <si>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</si>
  <si>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</si>
  <si>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</si>
  <si>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</si>
  <si>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</si>
  <si>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</si>
  <si>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</si>
  <si>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</si>
  <si>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</si>
  <si>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</si>
  <si>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</si>
  <si>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</si>
  <si>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</si>
  <si>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</si>
  <si>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</si>
  <si>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</si>
  <si>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</si>
  <si>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</si>
  <si>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</si>
  <si>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</si>
  <si>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</si>
  <si>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</si>
  <si>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</si>
  <si>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</si>
  <si>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</si>
  <si>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</si>
  <si>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</si>
  <si>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</si>
  <si>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</si>
  <si>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</si>
  <si>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</si>
  <si>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</si>
  <si>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</si>
  <si>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</si>
  <si>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</si>
  <si>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</si>
  <si>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</si>
  <si>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</si>
  <si>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</si>
  <si>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</si>
  <si>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</si>
  <si>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</si>
  <si>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</si>
  <si>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</si>
  <si>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</si>
  <si>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</si>
  <si>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</si>
  <si>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</si>
  <si>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</si>
  <si>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</si>
  <si>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</si>
  <si>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</si>
  <si>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</si>
  <si>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</si>
  <si>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</si>
  <si>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</si>
  <si>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</si>
  <si>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</si>
  <si>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</si>
  <si>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</si>
  <si>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</si>
  <si>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</si>
  <si>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</si>
  <si>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</si>
  <si>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</si>
  <si>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</si>
  <si>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</si>
  <si>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</si>
  <si>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</si>
  <si>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</si>
  <si>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</si>
  <si>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</si>
  <si>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</si>
  <si>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</si>
  <si>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</si>
  <si>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</si>
  <si>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</si>
  <si>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</si>
  <si>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</si>
  <si>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</si>
  <si>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</si>
  <si>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</si>
  <si>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</si>
  <si>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</si>
  <si>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</si>
  <si>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</si>
  <si>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</si>
  <si>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</si>
  <si>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</si>
  <si>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</si>
  <si>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</si>
  <si>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</si>
  <si>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</si>
  <si>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</si>
  <si>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</si>
  <si>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</si>
  <si>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</si>
  <si>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</si>
  <si>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</si>
  <si>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</si>
  <si>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</si>
  <si>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</si>
  <si>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</si>
  <si>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</si>
  <si>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</si>
  <si>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</si>
  <si>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</si>
  <si>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</si>
  <si>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</si>
  <si>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</si>
  <si>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</si>
  <si>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</si>
  <si>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</si>
  <si>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</si>
  <si>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</si>
  <si>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</si>
  <si>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</si>
  <si>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</si>
  <si>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</si>
  <si>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</si>
  <si>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</si>
  <si>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</si>
  <si>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</si>
  <si>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</si>
  <si>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</si>
  <si>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</si>
  <si>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</si>
  <si>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</si>
  <si>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</si>
  <si>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</si>
  <si>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</si>
  <si>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</si>
  <si>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</si>
  <si>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</si>
  <si>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</si>
  <si>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</si>
  <si>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</si>
  <si>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</si>
  <si>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</si>
  <si>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</si>
  <si>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</si>
  <si>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</si>
  <si>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</si>
  <si>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</si>
  <si>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</si>
  <si>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</si>
  <si>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</si>
  <si>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</si>
  <si>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</si>
  <si>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</si>
  <si>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</si>
  <si>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</si>
  <si>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</si>
  <si>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</si>
  <si>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</si>
  <si>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</si>
  <si>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</si>
  <si>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</si>
  <si>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</si>
  <si>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</si>
  <si>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</si>
  <si>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</si>
  <si>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</si>
  <si>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</si>
  <si>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</si>
  <si>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</si>
  <si>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</si>
  <si>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</si>
  <si>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</si>
  <si>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</si>
  <si>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</si>
  <si>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</si>
  <si>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</si>
  <si>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</si>
  <si>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</si>
  <si>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</si>
  <si>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</si>
  <si>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</si>
  <si>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</si>
  <si>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</si>
  <si>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</si>
  <si>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</si>
  <si>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</si>
  <si>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</si>
  <si>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</si>
  <si>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</si>
  <si>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</si>
  <si>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</si>
  <si>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</si>
  <si>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</si>
  <si>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</si>
  <si>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</si>
  <si>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</si>
  <si>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</si>
  <si>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</si>
  <si>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</si>
  <si>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</si>
  <si>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</si>
  <si>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</si>
  <si>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</si>
  <si>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</si>
  <si>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</si>
  <si>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</si>
  <si>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</si>
  <si>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</si>
  <si>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</si>
  <si>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</si>
  <si>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</si>
  <si>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</si>
  <si>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</si>
  <si>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</si>
  <si>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</si>
  <si>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</si>
  <si>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</si>
  <si>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</si>
  <si>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</si>
  <si>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</si>
  <si>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</si>
  <si>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</si>
  <si>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</si>
  <si>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</si>
  <si>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</si>
  <si>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</si>
  <si>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</si>
  <si>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</si>
  <si>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</si>
  <si>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</si>
  <si>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</si>
  <si>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</si>
  <si>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</si>
  <si>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</si>
  <si>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</si>
  <si>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</si>
  <si>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</si>
  <si>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</si>
  <si>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</si>
  <si>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</si>
  <si>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</si>
  <si>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</si>
  <si>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</si>
  <si>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</si>
  <si>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</si>
  <si>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</si>
  <si>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</si>
  <si>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</si>
  <si>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</si>
  <si>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</si>
  <si>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</si>
  <si>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</si>
  <si>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</si>
  <si>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</si>
  <si>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</si>
  <si>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</si>
  <si>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</si>
  <si>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</si>
  <si>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</si>
  <si>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</si>
  <si>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</si>
  <si>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</si>
  <si>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</si>
  <si>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</si>
  <si>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</si>
  <si>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</si>
  <si>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</si>
  <si>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</si>
  <si>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</si>
  <si>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</si>
  <si>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</si>
  <si>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</si>
  <si>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</si>
  <si>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</si>
  <si>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</si>
  <si>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</si>
  <si>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</si>
  <si>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</si>
  <si>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</si>
  <si>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</si>
  <si>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</si>
  <si>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</si>
  <si>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</si>
  <si>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</si>
  <si>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</si>
  <si>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</si>
  <si>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</si>
  <si>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</si>
  <si>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</si>
  <si>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</si>
  <si>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</si>
  <si>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</si>
  <si>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</si>
  <si>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</si>
  <si>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</si>
  <si>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</si>
  <si>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</si>
  <si>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</si>
  <si>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</si>
  <si>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</si>
  <si>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</si>
  <si>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</si>
  <si>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</si>
  <si>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</si>
  <si>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</si>
  <si>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</si>
  <si>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</si>
  <si>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</si>
  <si>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</si>
  <si>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</si>
  <si>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</si>
  <si>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</si>
  <si>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</si>
  <si>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</si>
  <si>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</si>
  <si>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</si>
  <si>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</si>
  <si>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</si>
  <si>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</si>
  <si>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</si>
  <si>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</si>
  <si>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</si>
  <si>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</si>
  <si>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</si>
  <si>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</si>
  <si>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</si>
  <si>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</si>
  <si>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</si>
  <si>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</si>
  <si>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</si>
  <si>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</si>
  <si>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</si>
  <si>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</si>
  <si>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</si>
  <si>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</si>
  <si>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</si>
  <si>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</si>
  <si>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</si>
  <si>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</si>
  <si>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</si>
  <si>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</si>
  <si>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</si>
  <si>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</si>
  <si>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</si>
  <si>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</si>
  <si>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</si>
  <si>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</si>
  <si>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</si>
  <si>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</si>
  <si>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</si>
  <si>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</si>
  <si>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</si>
  <si>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</si>
  <si>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</si>
  <si>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</si>
  <si>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</si>
  <si>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</si>
  <si>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</si>
  <si>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</si>
  <si>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</si>
  <si>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</si>
  <si>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</si>
  <si>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</si>
  <si>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</si>
  <si>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</si>
  <si>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</si>
  <si>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</si>
  <si>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</si>
  <si>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</si>
  <si>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</si>
  <si>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</si>
  <si>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</si>
  <si>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</si>
  <si>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</si>
  <si>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</si>
  <si>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</si>
  <si>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</si>
  <si>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</si>
  <si>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</si>
  <si>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</si>
  <si>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</si>
  <si>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</si>
  <si>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</si>
  <si>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</si>
  <si>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</si>
  <si>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</si>
  <si>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</si>
  <si>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</si>
  <si>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</si>
  <si>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</si>
  <si>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</si>
  <si>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</si>
  <si>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</si>
  <si>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</si>
  <si>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</si>
  <si>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</si>
  <si>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</si>
  <si>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</si>
  <si>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</si>
  <si>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</si>
  <si>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</si>
  <si>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</si>
  <si>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</si>
  <si>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</si>
  <si>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</si>
  <si>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</si>
  <si>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</si>
  <si>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</si>
  <si>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</si>
  <si>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</si>
  <si>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</si>
  <si>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</si>
  <si>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</si>
  <si>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</si>
  <si>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</si>
  <si>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</si>
  <si>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</si>
  <si>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</si>
  <si>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</si>
  <si>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</si>
  <si>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</si>
  <si>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</si>
  <si>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</si>
  <si>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</si>
  <si>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</si>
  <si>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</si>
  <si>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</si>
  <si>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</si>
  <si>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</si>
  <si>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</si>
  <si>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</si>
  <si>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</si>
  <si>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</si>
  <si>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</si>
  <si>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</si>
  <si>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</si>
  <si>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</si>
  <si>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</si>
  <si>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</si>
  <si>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</si>
  <si>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</si>
  <si>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</si>
  <si>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</si>
  <si>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</si>
  <si>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</si>
  <si>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</si>
  <si>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</si>
  <si>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</si>
  <si>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</si>
  <si>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</si>
  <si>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</si>
  <si>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</si>
  <si>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</si>
  <si>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</si>
  <si>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</si>
  <si>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</si>
  <si>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</si>
  <si>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</si>
  <si>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</si>
  <si>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</si>
  <si>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</si>
  <si>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</si>
  <si>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</si>
  <si>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</si>
  <si>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</si>
  <si>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</si>
  <si>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</si>
  <si>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</si>
  <si>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</si>
  <si>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</si>
  <si>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</si>
  <si>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</si>
  <si>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</si>
  <si>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</si>
  <si>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</si>
  <si>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</si>
  <si>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</si>
  <si>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</si>
  <si>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</si>
  <si>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</si>
  <si>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</si>
  <si>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</si>
  <si>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</si>
  <si>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</si>
  <si>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</si>
  <si>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</si>
  <si>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</si>
  <si>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</si>
  <si>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</si>
  <si>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</si>
  <si>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</si>
  <si>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</si>
  <si>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</si>
  <si>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</si>
  <si>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</si>
  <si>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</si>
  <si>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</si>
  <si>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</si>
  <si>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</si>
  <si>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</si>
  <si>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</si>
  <si>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</si>
  <si>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</si>
  <si>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</si>
  <si>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</si>
  <si>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</si>
  <si>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</si>
  <si>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</si>
  <si>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</si>
  <si>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</si>
  <si>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</si>
  <si>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</si>
  <si>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</si>
  <si>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</si>
  <si>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</si>
  <si>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</si>
  <si>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</si>
  <si>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</si>
  <si>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</si>
  <si>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</si>
  <si>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</si>
  <si>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</si>
  <si>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</si>
  <si>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</si>
  <si>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</si>
  <si>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</si>
  <si>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</si>
  <si>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</si>
  <si>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</si>
  <si>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</si>
  <si>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</si>
  <si>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</si>
  <si>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</si>
  <si>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</si>
  <si>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</si>
  <si>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</si>
  <si>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</si>
  <si>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</si>
  <si>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</si>
  <si>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</si>
  <si>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</si>
  <si>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</si>
  <si>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</si>
  <si>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</si>
  <si>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</si>
  <si>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</si>
  <si>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</si>
  <si>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</si>
  <si>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</si>
  <si>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</si>
  <si>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</si>
  <si>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</si>
  <si>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</si>
  <si>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</si>
  <si>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</si>
  <si>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</si>
  <si>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</si>
  <si>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</si>
  <si>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</si>
  <si>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</si>
  <si>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</si>
  <si>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</si>
  <si>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</si>
  <si>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</si>
  <si>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</si>
  <si>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</si>
  <si>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</si>
  <si>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</si>
  <si>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</si>
  <si>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</si>
  <si>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</si>
  <si>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</si>
  <si>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</si>
  <si>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</si>
  <si>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</si>
  <si>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</si>
  <si>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</si>
  <si>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</si>
  <si>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</si>
  <si>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</si>
  <si>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</si>
  <si>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</si>
  <si>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</si>
  <si>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</si>
  <si>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</si>
  <si>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</si>
  <si>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</si>
  <si>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</si>
  <si>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</si>
  <si>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</si>
  <si>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</si>
  <si>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</si>
  <si>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</si>
  <si>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</si>
  <si>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</si>
  <si>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</si>
  <si>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</si>
  <si>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</si>
  <si>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</si>
  <si>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</si>
  <si>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</si>
  <si>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</si>
  <si>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</si>
  <si>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</si>
  <si>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</si>
  <si>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</si>
  <si>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</si>
  <si>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</si>
  <si>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</si>
  <si>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</si>
  <si>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</si>
  <si>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</si>
  <si>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</si>
  <si>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</si>
  <si>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</si>
  <si>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</si>
  <si>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</si>
  <si>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</si>
  <si>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</si>
  <si>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</si>
  <si>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</si>
  <si>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</si>
  <si>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</si>
  <si>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</si>
  <si>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</si>
  <si>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</si>
  <si>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</si>
  <si>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</si>
  <si>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</si>
  <si>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</si>
  <si>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</si>
  <si>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</si>
  <si>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</si>
  <si>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</si>
  <si>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</si>
  <si>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</si>
  <si>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</si>
  <si>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</si>
  <si>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</si>
  <si>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</si>
  <si>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</si>
  <si>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</si>
  <si>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</si>
  <si>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</si>
  <si>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</si>
  <si>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</si>
  <si>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</si>
  <si>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</si>
  <si>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</si>
  <si>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</si>
  <si>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</si>
  <si>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</si>
  <si>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</si>
  <si>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</si>
  <si>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</si>
  <si>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</si>
  <si>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</si>
  <si>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</si>
  <si>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</si>
  <si>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</si>
  <si>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</si>
  <si>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</si>
  <si>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</si>
  <si>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</si>
  <si>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</si>
  <si>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</si>
  <si>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</si>
  <si>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</si>
  <si>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</si>
  <si>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</si>
  <si>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</si>
  <si>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</si>
  <si>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</si>
  <si>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</si>
  <si>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</si>
  <si>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</si>
  <si>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</si>
  <si>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</si>
  <si>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</si>
  <si>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</si>
  <si>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</si>
  <si>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</si>
  <si>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</si>
  <si>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</si>
  <si>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</si>
  <si>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</si>
  <si>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</si>
  <si>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</si>
  <si>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</si>
  <si>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</si>
  <si>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</si>
  <si>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</si>
  <si>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</si>
  <si>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</si>
  <si>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</si>
  <si>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</si>
  <si>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</si>
  <si>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</si>
  <si>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</si>
  <si>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</si>
  <si>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</si>
  <si>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</si>
  <si>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</si>
  <si>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</si>
  <si>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</si>
  <si>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</si>
  <si>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</si>
  <si>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</si>
  <si>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</si>
  <si>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</si>
  <si>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</si>
  <si>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</si>
  <si>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</si>
  <si>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</si>
  <si>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</si>
  <si>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</si>
  <si>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</si>
  <si>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</si>
  <si>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</si>
  <si>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</si>
  <si>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</si>
  <si>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</si>
  <si>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</si>
  <si>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</si>
  <si>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</si>
  <si>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</si>
  <si>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</si>
  <si>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</si>
  <si>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</si>
  <si>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</si>
  <si>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</si>
  <si>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</si>
  <si>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</si>
  <si>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</si>
  <si>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</si>
  <si>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</si>
  <si>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</si>
  <si>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</si>
  <si>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</si>
  <si>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</si>
  <si>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</si>
  <si>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</si>
  <si>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</si>
  <si>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</si>
  <si>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</si>
  <si>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</si>
  <si>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</si>
  <si>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</si>
  <si>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</si>
  <si>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</si>
  <si>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</si>
  <si>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</si>
  <si>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</si>
  <si>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</si>
  <si>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</si>
  <si>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</si>
  <si>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</si>
  <si>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</si>
  <si>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</si>
  <si>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</si>
  <si>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</si>
  <si>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</si>
  <si>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</si>
  <si>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</si>
  <si>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</si>
  <si>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</si>
  <si>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</si>
  <si>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</si>
  <si>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</si>
  <si>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</si>
  <si>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</si>
  <si>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</si>
  <si>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</si>
  <si>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</si>
  <si>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</si>
  <si>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</si>
  <si>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</si>
  <si>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</si>
  <si>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</si>
  <si>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</si>
  <si>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</si>
  <si>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</si>
  <si>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</si>
  <si>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</si>
  <si>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</si>
  <si>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</si>
  <si>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</si>
  <si>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</si>
  <si>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</si>
  <si>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</si>
  <si>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</si>
  <si>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</si>
  <si>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</si>
  <si>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</si>
  <si>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</si>
  <si>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</si>
  <si>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</si>
  <si>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</si>
  <si>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</si>
  <si>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</si>
  <si>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</si>
  <si>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</si>
  <si>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</si>
  <si>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</si>
  <si>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</si>
  <si>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</si>
  <si>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</si>
  <si>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</si>
  <si>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</si>
  <si>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</si>
  <si>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</si>
  <si>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</si>
  <si>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</si>
  <si>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</si>
  <si>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</si>
  <si>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</si>
  <si>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</si>
  <si>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</si>
  <si>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</si>
  <si>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</si>
  <si>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</si>
  <si>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</si>
  <si>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</si>
  <si>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</si>
  <si>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</si>
  <si>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</si>
  <si>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</si>
  <si>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</si>
  <si>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</si>
  <si>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</si>
  <si>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</si>
  <si>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</si>
  <si>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</si>
  <si>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</si>
  <si>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</si>
  <si>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</si>
  <si>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</si>
  <si>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</si>
  <si>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</si>
  <si>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</si>
  <si>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</si>
  <si>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</si>
  <si>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</si>
  <si>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</si>
  <si>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</si>
  <si>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</si>
  <si>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</si>
  <si>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</si>
  <si>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</si>
  <si>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</si>
  <si>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</si>
  <si>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</si>
  <si>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</si>
  <si>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</si>
  <si>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</si>
  <si>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</si>
  <si>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</si>
  <si>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</si>
  <si>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</si>
  <si>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</si>
  <si>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</si>
  <si>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</si>
  <si>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</si>
  <si>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</si>
  <si>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</si>
  <si>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</si>
  <si>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</si>
  <si>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</si>
  <si>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</si>
  <si>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</si>
  <si>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</si>
  <si>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</si>
  <si>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</si>
  <si>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</si>
  <si>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</si>
  <si>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</si>
  <si>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</si>
  <si>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</si>
  <si>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</si>
  <si>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</si>
  <si>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</si>
  <si>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</si>
  <si>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</si>
  <si>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</si>
  <si>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</si>
  <si>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</si>
  <si>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</si>
  <si>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</si>
  <si>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</si>
  <si>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</si>
  <si>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</si>
  <si>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</si>
  <si>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</si>
  <si>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</si>
  <si>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</si>
  <si>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</si>
  <si>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</si>
  <si>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</si>
  <si>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</si>
  <si>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</si>
  <si>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</si>
  <si>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</si>
  <si>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</si>
  <si>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</si>
  <si>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</si>
  <si>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</si>
  <si>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</si>
  <si>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</si>
  <si>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</si>
  <si>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</si>
  <si>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</si>
  <si>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</si>
  <si>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</si>
  <si>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</si>
  <si>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</si>
  <si>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</si>
  <si>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</si>
  <si>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</si>
  <si>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</si>
  <si>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</si>
  <si>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</si>
  <si>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</si>
  <si>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</si>
  <si>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</si>
  <si>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</si>
  <si>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</si>
  <si>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</si>
  <si>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</si>
  <si>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</si>
  <si>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</si>
  <si>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</si>
  <si>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</si>
  <si>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</si>
  <si>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</si>
  <si>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</si>
  <si>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</si>
  <si>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</si>
  <si>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</si>
  <si>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</si>
  <si>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</si>
  <si>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</si>
  <si>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</si>
  <si>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</si>
  <si>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</si>
  <si>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</si>
  <si>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</si>
  <si>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</si>
  <si>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</si>
  <si>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</si>
  <si>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</si>
  <si>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</si>
  <si>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</si>
  <si>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</si>
  <si>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</si>
  <si>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</si>
  <si>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</si>
  <si>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</si>
  <si>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</si>
  <si>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</si>
  <si>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</si>
  <si>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</si>
  <si>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</si>
  <si>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</si>
  <si>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</si>
  <si>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</si>
  <si>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</si>
  <si>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</si>
  <si>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</si>
  <si>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</si>
  <si>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</si>
  <si>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</si>
  <si>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</si>
  <si>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</si>
  <si>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</si>
  <si>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</si>
  <si>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</si>
  <si>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</si>
  <si>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</si>
  <si>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</si>
  <si>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</si>
  <si>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</si>
  <si>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</si>
  <si>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</si>
  <si>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</si>
  <si>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</si>
  <si>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</si>
  <si>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</si>
  <si>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</si>
  <si>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</si>
  <si>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</si>
  <si>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</si>
  <si>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</si>
  <si>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</si>
  <si>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</si>
  <si>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</si>
  <si>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</si>
  <si>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</si>
  <si>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</si>
  <si>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</si>
  <si>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</si>
  <si>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</si>
  <si>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</si>
  <si>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</si>
  <si>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</si>
  <si>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</si>
  <si>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</si>
  <si>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</si>
  <si>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</si>
  <si>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</si>
  <si>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</si>
  <si>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</si>
  <si>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</si>
  <si>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</si>
  <si>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</si>
  <si>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</si>
  <si>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</si>
  <si>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</si>
  <si>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</si>
  <si>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</si>
  <si>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</si>
  <si>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</si>
  <si>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</si>
  <si>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</si>
  <si>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</si>
  <si>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</si>
  <si>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</si>
  <si>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</si>
  <si>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</si>
  <si>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</si>
  <si>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</si>
  <si>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</si>
  <si>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</si>
  <si>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</si>
  <si>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</si>
  <si>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</si>
  <si>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</si>
  <si>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</si>
  <si>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</si>
  <si>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</si>
  <si>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</si>
  <si>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</si>
  <si>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</si>
  <si>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</si>
  <si>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</si>
  <si>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</si>
  <si>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</si>
  <si>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</si>
  <si>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</si>
  <si>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</si>
  <si>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</si>
  <si>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</si>
  <si>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</si>
  <si>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</si>
  <si>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</si>
  <si>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</si>
  <si>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</si>
  <si>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</si>
  <si>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</si>
  <si>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</si>
  <si>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</si>
  <si>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</si>
  <si>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</si>
  <si>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</si>
  <si>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</si>
  <si>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</si>
  <si>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</si>
  <si>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</si>
  <si>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</si>
  <si>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</si>
  <si>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</si>
  <si>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</si>
  <si>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</si>
  <si>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</si>
  <si>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</si>
  <si>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</si>
  <si>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</si>
  <si>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</si>
  <si>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</si>
  <si>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</si>
  <si>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</si>
  <si>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</si>
  <si>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</si>
  <si>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</si>
  <si>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</si>
  <si>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</si>
  <si>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</si>
  <si>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</si>
  <si>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</si>
  <si>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</si>
  <si>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</si>
  <si>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</si>
  <si>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</si>
  <si>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</si>
  <si>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</si>
  <si>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</si>
  <si>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</si>
  <si>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</si>
  <si>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</si>
  <si>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</si>
  <si>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</si>
  <si>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</si>
  <si>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</si>
  <si>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</si>
  <si>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</si>
  <si>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</si>
  <si>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</si>
  <si>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</si>
  <si>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</si>
  <si>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</si>
  <si>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</si>
  <si>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</si>
  <si>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</si>
  <si>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</si>
  <si>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</si>
  <si>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</si>
  <si>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</si>
  <si>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</si>
  <si>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</si>
  <si>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</si>
  <si>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</si>
  <si>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</si>
  <si>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</si>
  <si>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</si>
  <si>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</si>
  <si>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</si>
  <si>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</si>
  <si>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</si>
  <si>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</si>
  <si>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</si>
  <si>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</si>
  <si>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</si>
  <si>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</si>
  <si>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</si>
  <si>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</si>
  <si>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</si>
  <si>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</si>
  <si>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</si>
  <si>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</si>
  <si>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</si>
  <si>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</si>
  <si>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</si>
  <si>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</si>
  <si>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</si>
  <si>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</si>
  <si>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</si>
  <si>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</si>
  <si>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</si>
  <si>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</si>
  <si>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</si>
  <si>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</si>
  <si>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</si>
  <si>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</si>
  <si>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</si>
  <si>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</si>
  <si>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</si>
  <si>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</si>
  <si>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</si>
  <si>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</si>
  <si>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</si>
  <si>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</si>
  <si>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</si>
  <si>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</si>
  <si>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</si>
  <si>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</si>
  <si>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</si>
  <si>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</si>
  <si>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</si>
  <si>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</si>
  <si>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</si>
  <si>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</si>
  <si>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</si>
  <si>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</si>
  <si>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</si>
  <si>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</si>
  <si>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</si>
  <si>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</si>
  <si>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</si>
  <si>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</si>
  <si>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</si>
  <si>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</si>
  <si>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</si>
  <si>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</si>
  <si>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</si>
  <si>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</si>
  <si>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</si>
  <si>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</si>
  <si>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</si>
  <si>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</si>
  <si>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</si>
  <si>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</si>
  <si>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</si>
  <si>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</si>
  <si>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</si>
  <si>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</si>
  <si>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</si>
  <si>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</si>
  <si>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</si>
  <si>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</si>
  <si>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</si>
  <si>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</si>
  <si>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</si>
  <si>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</si>
  <si>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</si>
  <si>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</si>
  <si>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</si>
  <si>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</si>
  <si>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</si>
  <si>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</si>
  <si>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</si>
  <si>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</si>
  <si>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</si>
  <si>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</si>
  <si>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</si>
  <si>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</si>
  <si>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</si>
  <si>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</si>
  <si>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</si>
  <si>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</si>
  <si>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</si>
  <si>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</si>
  <si>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</si>
  <si>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</si>
  <si>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</si>
  <si>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</si>
  <si>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</si>
  <si>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</si>
  <si>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</si>
  <si>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</si>
  <si>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</si>
  <si>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</si>
  <si>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</si>
  <si>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</si>
  <si>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</si>
  <si>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</si>
  <si>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</si>
  <si>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</si>
  <si>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</si>
  <si>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</si>
  <si>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</si>
  <si>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</si>
  <si>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</si>
  <si>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</si>
  <si>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</si>
  <si>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</si>
  <si>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</si>
  <si>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</si>
  <si>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</si>
  <si>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</si>
  <si>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</si>
  <si>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</si>
  <si>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</si>
  <si>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</si>
  <si>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</si>
  <si>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</si>
  <si>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</si>
  <si>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</si>
  <si>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</si>
  <si>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</si>
  <si>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</si>
  <si>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</si>
  <si>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</si>
  <si>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</si>
  <si>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</si>
  <si>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</si>
  <si>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</si>
  <si>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</si>
  <si>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</si>
  <si>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</si>
  <si>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</si>
  <si>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</si>
  <si>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</si>
  <si>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</si>
  <si>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</si>
  <si>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</si>
  <si>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</si>
  <si>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</si>
  <si>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</si>
  <si>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</si>
  <si>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</si>
  <si>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</si>
  <si>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</si>
  <si>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PCM-20251212-00001219</t>
  </si>
  <si>
    <t>Phases Issue that lead CB Down and we return again ON, No parking, in progress with SCECO</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</si>
  <si>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</si>
  <si>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</si>
  <si>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</si>
  <si>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</si>
  <si>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</si>
  <si>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</si>
  <si>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</si>
  <si>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</si>
  <si>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</si>
  <si>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</si>
  <si>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</si>
  <si>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</si>
  <si>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</si>
  <si>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</si>
  <si>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</si>
  <si>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</si>
  <si>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</si>
  <si>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PCM-20251212-00001184</t>
  </si>
  <si>
    <t>Site have access night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</si>
</sst>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7" dataDxfId="46" headerRowBorderDxfId="44" tableBorderDxfId="45" totalsRowBorderDxfId="43">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5" totalsRowShown="0" headerRowDxfId="13" tableBorderDxfId="12">
  <autoFilter ref="A1:L34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340.90499421296408</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46003.85342013889</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46003.85342013889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46003.85342013889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46003.85342013889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46003.85342013889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46003.85342013889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46003.85342013889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46003.85342013889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46003.85342013889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46003.85342013889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46003.85342013889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46003.85342013889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46003.85342013889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46003.85342013889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46003.85342013889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46003.85342013889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46003.85342013889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46003.85342013889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46003.85342013889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46003.85342013889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46003.85342013889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46003.85342013889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46003.85342013889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46003.85342013889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46003.85342013889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46003.85342013889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46003.85342013889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46003.85342013889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46003.85342013889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46003.85342013889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46003.85342013889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46003.85342013889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46003.85342013889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46003.85342013889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46003.85342013889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46003.85342013889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46003.85342013889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46003.85342013889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46003.85342013889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46003.85342013889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46003.85342013889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46003.85342013889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46003.85342013889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46003.85342013889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46003.85342013889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46003.85342013889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46003.85342013889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46003.85342013889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46003.85342013889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46003.85342013889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46003.85342013889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46003.85342013889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46003.85342013889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46003.85342013889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46003.85342013889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46003.85342013889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46003.85342013889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46003.85342013889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46003.85342013889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46003.85342013889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46003.85342013889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46003.85342013889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46003.85342013889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46003.85342013889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46003.85342013889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46003.85342013889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46003.85342013889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46003.85342013889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46003.85342013889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46003.85342013889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46003.85342013889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46003.85342013889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46003.85342013889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46003.85342013889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46003.85342013889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46003.85342013889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46003.85342013889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46003.85342013889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46003.85342013889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46003.85342013889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46003.85342013889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46003.85342013889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46003.85342013889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46003.85342013889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46003.85342013889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46003.85342013889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46003.85342013889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46003.85342013889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46003.85342013889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46003.85342013889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46003.85342013889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46003.85342013889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46003.85342013889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46003.85342013889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46003.85342013889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46003.85342013889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46003.85342013889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46003.85342013889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46003.85342013889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46003.85342013889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46003.85342013889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46003.85342013889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46003.85342013889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46003.85342013889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46003.85342013889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46003.85342013889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46003.85342013889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46003.85342013889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46003.85342013889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46003.85342013889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46003.85342013889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46003.85342013889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46003.85342013889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46003.85342013889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46003.85342013889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46003.85342013889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46003.85342013889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46003.85342013889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46003.85342013889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46003.85342013889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46003.85342013889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46003.85342013889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46003.85342013889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46003.85342013889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46003.85342013889</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00C4AB6B-C502-4716-8A87-90F19457BA9A}"/>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K7" sqref="K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178.85358217592875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19.466001157408755</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6.4980381944478722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3.0215104166709352</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9058</v>
      </c>
      <c r="E7" s="81" t="s">
        <v>39106</v>
      </c>
      <c r="F7" s="97">
        <v>46003.844490740739</v>
      </c>
      <c r="G7" s="98">
        <f ca="1">IFERROR(NOW()-F7,"-")</f>
        <v>8.92939815093996E-3</v>
      </c>
      <c r="H7" s="97">
        <v>46003.838240740741</v>
      </c>
      <c r="I7" s="18" t="str">
        <f>IFERROR(VLOOKUP(D7,DB!A:F,6,0),"")</f>
        <v>SCECO</v>
      </c>
      <c r="J7" s="18" t="str">
        <f>IFERROR(VLOOKUP(D7,DB!A:G,7,0),"")</f>
        <v>Dead</v>
      </c>
      <c r="K7" s="19" t="s">
        <v>39122</v>
      </c>
      <c r="L7" s="18" t="str">
        <f>IFERROR(VLOOKUP(D7,DB!A:I,9,0),"")</f>
        <v>Latis</v>
      </c>
    </row>
    <row r="8" spans="1:12" ht="31.5" customHeight="1">
      <c r="A8" s="96"/>
      <c r="B8" s="18" t="str">
        <f>IFERROR(VLOOKUP(D8,DB!A:K,11,0),"")</f>
        <v/>
      </c>
      <c r="C8" s="18"/>
      <c r="D8" s="18"/>
      <c r="E8" s="81"/>
      <c r="F8" s="97"/>
      <c r="G8" s="98">
        <f ca="1">IFERROR(NOW()-F8,"-")</f>
        <v>46003.85342013889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46003.85342013889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46003.85342013889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46003.85342013889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46003.85342013889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46003.85342013889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46003.85342013889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46003.85342013889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46003.85342013889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46003.85342013889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46003.85342013889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46003.85342013889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46003.85342013889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46003.85342013889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46003.85342013889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46003.85342013889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46003.85342013889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46003.85342013889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46003.85342013889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46003.85342013889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46003.85342013889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46003.85342013889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46003.85342013889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46003.85342013889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46003.85342013889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46003.85342013889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46003.85342013889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46003.85342013889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46003.85342013889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46003.85342013889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46003.85342013889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46003.85342013889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46003.85342013889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46003.85342013889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46003.85342013889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46003.85342013889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46003.85342013889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46003.85342013889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46003.85342013889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46003.85342013889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46003.85342013889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46003.85342013889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46003.85342013889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46003.85342013889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46003.85342013889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46003.85342013889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46003.85342013889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46003.85342013889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46003.85342013889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46003.85342013889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46003.85342013889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46003.85342013889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46003.85342013889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46003.85342013889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46003.85342013889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46003.85342013889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46003.85342013889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46003.85342013889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46003.85342013889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46003.85342013889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46003.85342013889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46003.85342013889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46003.85342013889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46003.85342013889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46003.85342013889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46003.85342013889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46003.85342013889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46003.85342013889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46003.85342013889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46003.85342013889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46003.85342013889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46003.85342013889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46003.85342013889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46003.85342013889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46003.85342013889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46003.85342013889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46003.85342013889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46003.85342013889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46003.85342013889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46003.85342013889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46003.85342013889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46003.85342013889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46003.85342013889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46003.85342013889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46003.85342013889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46003.85342013889</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46003.85342013889</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46003.85342013889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46003.85342013889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46003.85342013889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46003.85342013889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46003.85342013889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46003.85342013889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46003.85342013889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46003.85342013889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46003.85342013889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46003.85342013889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46003.85342013889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46003.85342013889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46003.85342013889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46003.85342013889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46003.85342013889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46003.85342013889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46003.85342013889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46003.85342013889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46003.85342013889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46003.85342013889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46003.85342013889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46003.85342013889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46003.85342013889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46003.85342013889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46003.85342013889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46003.85342013889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46003.85342013889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46003.85342013889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46003.85342013889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46003.85342013889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46003.85342013889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46003.85342013889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46003.85342013889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46003.85342013889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46003.85342013889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46003.85342013889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46003.85342013889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46003.85342013889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46003.85342013889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46003.85342013889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46003.85342013889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46003.85342013889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46003.85342013889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46003.85342013889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46003.85342013889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46003.85342013889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46003.85342013889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46003.85342013889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46003.85342013889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46003.85342013889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46003.85342013889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46003.85342013889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46003.85342013889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46003.85342013889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46003.85342013889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46003.85342013889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46003.85342013889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46003.85342013889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46003.85342013889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46003.85342013889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46003.85342013889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46003.85342013889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46003.85342013889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46003.85342013889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46003.85342013889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46003.85342013889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46003.85342013889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46003.85342013889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46003.85342013889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46003.85342013889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46003.85342013889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46003.85342013889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46003.85342013889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46003.85342013889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46003.85342013889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46003.85342013889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46003.85342013889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46003.85342013889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46003.85342013889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46003.85342013889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46003.85342013889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46003.85342013889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46003.85342013889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46003.85342013889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46003.85342013889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46003.85342013889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46003.85342013889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46003.85342013889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46003.85342013889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46003.85342013889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46003.85342013889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46003.85342013889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46003.85342013889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46003.85342013889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46003.85342013889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46003.85342013889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46003.85342013889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46003.85342013889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46003.85342013889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46003.85342013889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46003.85342013889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46003.85342013889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46003.85342013889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46003.85342013889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46003.85342013889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46003.85342013889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46003.85342013889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46003.85342013889</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46003.85342013889</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46003.85342013889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46003.85342013889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46003.85342013889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46003.85342013889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46003.85342013889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46003.85342013889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46003.85342013889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46003.85342013889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46003.85342013889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46003.85342013889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46003.85342013889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46003.85342013889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46003.85342013889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46003.85342013889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46003.85342013889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46003.85342013889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46003.85342013889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46003.85342013889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46003.85342013889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46003.85342013889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46003.85342013889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46003.85342013889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46003.85342013889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46003.85342013889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46003.85342013889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46003.85342013889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46003.85342013889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46003.85342013889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46003.85342013889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46003.85342013889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46003.85342013889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46003.85342013889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46003.85342013889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46003.85342013889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46003.85342013889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46003.85342013889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46003.85342013889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46003.85342013889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46003.85342013889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46003.85342013889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46003.85342013889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46003.85342013889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46003.85342013889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46003.85342013889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46003.85342013889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46003.85342013889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46003.85342013889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46003.85342013889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46003.85342013889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46003.85342013889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46003.85342013889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46003.85342013889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46003.85342013889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46003.85342013889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46003.85342013889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46003.85342013889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46003.85342013889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46003.85342013889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46003.85342013889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46003.85342013889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46003.85342013889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46003.85342013889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46003.85342013889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46003.85342013889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46003.85342013889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46003.85342013889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46003.85342013889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46003.85342013889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46003.85342013889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46003.85342013889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46003.85342013889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46003.85342013889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46003.85342013889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46003.85342013889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46003.85342013889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46003.85342013889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46003.85342013889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46003.85342013889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46003.85342013889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46003.85342013889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46003.85342013889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46003.85342013889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46003.85342013889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46003.85342013889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46003.85342013889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46003.85342013889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46003.85342013889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46003.85342013889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46003.85342013889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46003.85342013889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46003.85342013889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46003.85342013889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46003.85342013889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46003.85342013889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46003.85342013889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46003.85342013889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46003.85342013889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46003.85342013889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46003.85342013889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46003.85342013889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46003.85342013889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46003.85342013889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46003.85342013889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46003.85342013889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46003.85342013889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46003.85342013889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46003.85342013889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46003.85342013889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46003.85342013889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46003.85342013889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46003.85342013889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46003.85342013889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46003.85342013889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46003.85342013889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46003.85342013889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46003.85342013889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46003.85342013889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46003.85342013889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46003.85342013889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46003.85342013889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46003.85342013889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46003.85342013889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46003.85342013889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46003.85342013889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46003.85342013889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46003.85342013889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46003.85342013889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46003.85342013889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46003.85342013889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46003.85342013889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46003.85342013889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46003.85342013889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46003.85342013889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46003.85342013889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46003.85342013889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46003.85342013889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46003.85342013889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46003.85342013889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46003.85342013889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46003.85342013889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46003.85342013889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46003.85342013889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46003.85342013889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46003.85342013889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46003.85342013889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46003.85342013889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46003.85342013889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46003.85342013889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46003.85342013889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46003.85342013889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46003.85342013889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46003.85342013889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46003.85342013889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46003.85342013889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46003.85342013889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46003.85342013889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46003.85342013889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46003.85342013889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46003.85342013889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46003.85342013889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46003.85342013889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46003.85342013889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46003.85342013889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46003.85342013889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46003.85342013889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46003.85342013889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46003.85342013889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46003.85342013889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46003.85342013889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46003.85342013889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46003.85342013889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46003.85342013889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46003.85342013889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46003.85342013889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46003.85342013889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46003.85342013889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46003.85342013889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46003.85342013889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46003.85342013889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46003.85342013889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46003.85342013889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46003.85342013889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46003.85342013889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46003.85342013889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46003.85342013889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46003.85342013889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46003.85342013889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46003.85342013889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46003.85342013889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46003.85342013889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46003.85342013889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46003.85342013889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46003.85342013889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46003.85342013889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46003.85342013889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46003.85342013889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46003.85342013889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46003.85342013889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46003.85342013889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46003.85342013889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46003.85342013889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46003.85342013889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46003.85342013889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46003.85342013889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46003.85342013889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46003.85342013889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46003.85342013889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46003.85342013889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46003.85342013889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46003.85342013889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46003.85342013889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46003.85342013889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46003.85342013889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46003.85342013889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46003.85342013889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46003.85342013889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46003.85342013889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46003.85342013889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46003.85342013889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46003.85342013889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46003.85342013889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46003.85342013889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46003.85342013889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46003.85342013889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46003.85342013889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46003.85342013889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46003.85342013889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46003.85342013889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46003.85342013889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46003.85342013889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46003.85342013889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46003.85342013889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46003.85342013889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46003.85342013889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46003.85342013889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46003.85342013889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46003.85342013889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46003.85342013889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46003.85342013889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46003.85342013889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46003.85342013889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46003.85342013889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46003.85342013889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46003.85342013889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46003.85342013889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46003.85342013889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46003.85342013889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46003.85342013889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46003.85342013889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46003.85342013889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46003.85342013889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46003.85342013889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46003.85342013889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46003.85342013889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46003.85342013889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46003.85342013889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46003.85342013889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46003.85342013889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46003.85342013889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46003.85342013889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46003.85342013889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46003.85342013889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46003.85342013889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46003.85342013889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46003.85342013889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46003.85342013889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46003.85342013889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46003.85342013889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46003.85342013889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46003.85342013889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46003.85342013889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46003.85342013889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46003.85342013889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46003.85342013889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46003.85342013889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46003.85342013889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46003.85342013889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46003.85342013889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46003.85342013889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46003.85342013889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46003.85342013889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46003.85342013889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46003.85342013889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46003.85342013889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46003.85342013889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46003.85342013889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46003.85342013889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46003.85342013889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46003.85342013889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46003.85342013889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46003.85342013889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46003.85342013889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46003.85342013889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46003.85342013889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46003.85342013889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46003.85342013889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46003.85342013889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46003.85342013889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46003.85342013889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46003.85342013889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46003.85342013889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46003.85342013889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46003.85342013889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46003.85342013889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46003.85342013889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46003.85342013889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46003.85342013889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46003.85342013889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46003.85342013889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46003.85342013889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46003.85342013889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46003.85342013889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46003.85342013889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46003.85342013889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46003.85342013889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46003.85342013889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46003.85342013889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46003.85342013889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46003.85342013889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46003.85342013889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46003.85342013889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46003.85342013889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46003.85342013889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46003.85342013889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46003.85342013889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46003.85342013889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46003.85342013889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46003.85342013889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46003.85342013889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46003.85342013889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46003.85342013889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46003.85342013889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46003.85342013889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46003.85342013889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46003.85342013889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46003.85342013889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46003.85342013889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46003.85342013889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46003.85342013889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46003.85342013889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46003.85342013889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46003.85342013889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46003.85342013889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46003.85342013889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46003.85342013889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46003.85342013889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46003.85342013889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46003.85342013889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46003.85342013889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46003.85342013889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46003.85342013889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46003.85342013889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46003.85342013889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46003.85342013889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46003.85342013889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46003.85342013889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46003.85342013889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46003.85342013889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46003.85342013889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46003.85342013889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46003.85342013889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46003.85342013889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46003.85342013889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46003.85342013889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46003.85342013889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46003.85342013889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46003.85342013889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46003.85342013889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46003.85342013889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46003.85342013889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46003.85342013889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46003.85342013889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46003.85342013889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46003.85342013889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46003.85342013889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46003.85342013889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46003.85342013889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46003.85342013889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46003.85342013889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46003.85342013889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46003.85342013889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46003.85342013889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46003.85342013889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46003.85342013889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46003.85342013889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46003.85342013889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46003.85342013889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46003.85342013889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46003.85342013889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46003.85342013889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46003.85342013889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46003.85342013889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46003.85342013889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46003.85342013889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46003.85342013889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46003.85342013889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46003.85342013889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46003.85342013889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46003.85342013889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46003.85342013889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46003.85342013889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46003.85342013889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46003.85342013889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46003.85342013889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46003.85342013889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46003.85342013889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46003.85342013889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46003.85342013889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46003.85342013889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46003.85342013889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46003.85342013889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46003.85342013889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46003.85342013889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46003.85342013889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46003.85342013889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46003.85342013889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46003.85342013889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46003.85342013889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46003.85342013889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46003.85342013889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46003.85342013889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46003.85342013889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46003.85342013889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46003.85342013889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46003.85342013889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46003.85342013889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46003.85342013889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46003.85342013889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46003.85342013889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46003.85342013889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46003.85342013889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46003.85342013889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46003.85342013889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46003.85342013889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46003.85342013889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46003.85342013889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46003.85342013889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46003.85342013889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46003.85342013889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46003.85342013889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46003.85342013889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46003.85342013889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46003.85342013889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46003.85342013889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46003.85342013889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46003.85342013889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46003.85342013889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46003.85342013889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46003.85342013889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46003.85342013889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46003.85342013889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46003.85342013889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46003.85342013889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46003.85342013889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46003.85342013889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46003.85342013889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46003.85342013889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46003.85342013889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46003.85342013889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46003.85342013889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46003.85342013889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46003.85342013889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46003.85342013889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46003.85342013889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46003.85342013889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46003.85342013889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46003.85342013889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46003.85342013889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46003.85342013889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46003.85342013889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46003.85342013889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46003.85342013889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46003.85342013889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46003.85342013889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46003.85342013889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46003.85342013889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46003.85342013889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46003.85342013889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46003.85342013889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46003.85342013889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46003.85342013889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46003.85342013889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46003.85342013889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46003.85342013889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46003.85342013889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46003.85342013889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46003.85342013889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46003.85342013889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46003.85342013889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46003.85342013889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46003.85342013889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46003.85342013889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46003.85342013889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46003.85342013889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46003.85342013889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46003.85342013889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46003.85342013889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46003.85342013889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46003.85342013889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46003.85342013889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46003.85342013889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46003.85342013889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46003.85342013889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46003.85342013889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46003.85342013889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46003.85342013889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46003.85342013889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46003.85342013889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46003.85342013889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46003.85342013889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46003.85342013889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46003.85342013889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46003.85342013889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46003.85342013889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46003.85342013889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46003.85342013889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46003.85342013889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46003.85342013889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46003.85342013889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46003.85342013889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46003.85342013889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46003.85342013889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46003.85342013889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46003.85342013889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46003.85342013889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46003.85342013889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46003.85342013889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46003.85342013889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46003.85342013889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46003.85342013889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46003.85342013889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46003.85342013889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46003.85342013889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46003.85342013889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46003.85342013889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46003.85342013889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46003.85342013889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46003.85342013889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46003.85342013889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46003.85342013889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46003.85342013889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46003.85342013889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46003.85342013889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46003.85342013889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46003.85342013889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46003.85342013889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46003.85342013889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46003.85342013889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46003.85342013889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46003.85342013889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46003.85342013889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46003.85342013889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46003.85342013889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46003.85342013889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46003.85342013889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46003.85342013889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46003.85342013889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46003.85342013889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46003.85342013889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46003.85342013889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46003.85342013889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46003.85342013889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46003.85342013889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46003.85342013889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46003.85342013889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46003.85342013889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46003.85342013889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46003.85342013889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46003.85342013889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46003.85342013889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46003.85342013889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46003.85342013889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46003.85342013889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46003.85342013889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46003.85342013889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46003.85342013889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46003.85342013889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46003.85342013889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46003.85342013889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46003.85342013889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46003.85342013889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46003.85342013889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46003.85342013889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46003.85342013889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46003.85342013889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46003.85342013889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46003.85342013889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46003.85342013889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46003.85342013889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46003.85342013889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46003.85342013889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46003.85342013889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46003.85342013889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46003.85342013889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46003.85342013889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46003.85342013889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46003.85342013889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46003.85342013889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46003.85342013889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46003.85342013889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46003.85342013889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46003.85342013889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46003.85342013889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46003.85342013889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46003.85342013889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46003.85342013889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46003.85342013889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46003.85342013889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46003.85342013889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46003.85342013889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46003.85342013889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46003.85342013889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46003.85342013889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46003.85342013889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46003.85342013889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46003.85342013889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46003.85342013889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46003.85342013889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46003.85342013889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46003.85342013889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46003.85342013889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46003.85342013889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46003.85342013889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46003.85342013889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46003.85342013889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46003.85342013889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46003.85342013889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46003.85342013889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46003.85342013889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46003.85342013889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46003.85342013889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46003.85342013889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46003.85342013889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46003.85342013889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46003.85342013889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46003.85342013889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46003.85342013889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46003.85342013889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46003.85342013889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46003.85342013889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46003.85342013889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46003.85342013889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46003.85342013889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46003.85342013889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46003.85342013889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46003.85342013889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46003.85342013889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46003.85342013889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46003.85342013889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46003.85342013889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46003.85342013889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46003.85342013889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46003.85342013889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46003.85342013889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46003.85342013889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46003.85342013889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46003.85342013889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46003.85342013889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46003.85342013889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46003.85342013889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46003.85342013889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46003.85342013889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46003.85342013889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46003.85342013889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46003.85342013889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46003.85342013889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46003.85342013889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46003.85342013889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46003.85342013889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46003.85342013889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46003.85342013889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46003.85342013889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46003.85342013889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46003.85342013889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46003.85342013889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46003.85342013889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46003.85342013889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46003.85342013889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46003.85342013889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46003.85342013889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46003.85342013889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46003.85342013889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46003.85342013889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46003.85342013889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46003.85342013889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46003.85342013889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46003.85342013889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46003.85342013889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46003.85342013889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46003.85342013889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46003.85342013889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46003.85342013889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46003.85342013889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46003.85342013889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46003.85342013889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46003.85342013889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46003.85342013889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46003.85342013889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46003.85342013889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46003.85342013889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46003.85342013889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46003.85342013889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46003.85342013889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46003.85342013889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46003.85342013889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46003.85342013889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46003.85342013889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46003.85342013889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46003.85342013889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46003.85342013889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46003.85342013889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46003.85342013889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46003.85342013889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46003.85342013889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46003.85342013889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46003.85342013889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46003.85342013889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46003.85342013889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46003.85342013889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46003.85342013889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46003.85342013889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46003.85342013889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46003.85342013889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46003.85342013889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46003.85342013889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46003.85342013889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46003.85342013889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46003.85342013889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46003.85342013889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46003.85342013889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46003.85342013889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46003.85342013889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46003.85342013889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46003.85342013889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46003.85342013889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46003.85342013889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46003.85342013889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46003.85342013889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46003.85342013889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46003.85342013889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46003.85342013889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46003.85342013889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46003.85342013889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46003.85342013889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46003.85342013889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46003.85342013889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46003.85342013889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46003.85342013889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46003.85342013889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46003.85342013889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46003.85342013889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46003.85342013889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46003.85342013889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46003.85342013889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46003.85342013889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46003.85342013889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46003.85342013889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46003.85342013889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46003.85342013889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46003.85342013889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46003.85342013889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46003.85342013889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46003.85342013889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46003.85342013889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46003.85342013889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46003.85342013889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46003.85342013889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46003.85342013889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46003.85342013889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46003.85342013889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46003.85342013889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46003.85342013889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46003.85342013889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46003.85342013889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46003.85342013889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46003.85342013889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46003.85342013889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46003.85342013889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46003.85342013889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46003.85342013889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46003.85342013889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46003.85342013889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46003.85342013889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46003.85342013889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46003.85342013889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46003.85342013889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46003.85342013889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46003.85342013889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46003.85342013889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46003.85342013889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46003.85342013889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46003.85342013889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46003.85342013889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46003.85342013889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46003.85342013889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46003.85342013889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46003.85342013889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46003.85342013889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46003.85342013889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46003.85342013889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46003.85342013889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46003.85342013889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46003.85342013889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46003.85342013889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46003.85342013889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46003.85342013889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46003.85342013889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46003.85342013889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46003.85342013889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46003.85342013889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46003.85342013889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46003.85342013889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46003.85342013889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46003.85342013889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46003.85342013889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46003.85342013889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46003.85342013889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46003.85342013889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46003.85342013889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46003.85342013889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46003.85342013889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46003.85342013889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46003.85342013889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46003.85342013889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46003.85342013889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46003.85342013889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46003.85342013889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46003.85342013889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46003.85342013889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46003.85342013889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46003.85342013889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46003.85342013889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46003.85342013889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46003.85342013889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46003.85342013889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46003.85342013889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46003.85342013889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46003.85342013889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46003.85342013889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46003.85342013889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46003.85342013889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46003.85342013889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46003.85342013889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46003.85342013889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46003.85342013889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46003.85342013889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46003.85342013889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46003.85342013889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46003.85342013889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46003.85342013889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46003.85342013889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46003.85342013889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46003.85342013889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46003.85342013889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46003.85342013889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46003.85342013889</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300.37270254629402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5.0592766203699284</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ca="1">IFERROR(NOW()-F4,"")</f>
        <v>46003.85342013889</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ca="1">IFERROR(NOW()-F5,"")</f>
        <v>46003.85342013889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46003.85342013889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46003.85342013889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46003.85342013889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46003.85342013889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46003.85342013889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46003.85342013889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46003.85342013889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46003.85342013889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46003.85342013889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46003.85342013889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46003.85342013889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46003.85342013889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46003.85342013889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46003.85342013889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46003.85342013889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46003.85342013889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46003.85342013889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46003.85342013889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46003.85342013889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46003.85342013889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46003.85342013889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46003.85342013889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46003.85342013889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46003.85342013889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46003.85342013889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46003.85342013889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46003.85342013889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46003.85342013889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46003.85342013889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46003.85342013889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46003.85342013889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46003.85342013889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46003.85342013889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46003.85342013889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46003.85342013889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46003.85342013889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46003.85342013889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46003.85342013889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46003.85342013889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46003.85342013889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46003.85342013889</v>
      </c>
      <c r="H46" s="91"/>
      <c r="I46" s="106" t="str">
        <f>IFERROR(VLOOKUP(D46,DB!A:F,6,0),"")</f>
        <v/>
      </c>
      <c r="J46" s="106" t="str">
        <f>IFERROR(VLOOKUP(D46,DB!A:G,7,0),"")</f>
        <v/>
      </c>
      <c r="K46" s="93"/>
      <c r="L46" s="8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I7" sqref="I7:J17"/>
    </sheetView>
  </sheetViews>
  <sheetFormatPr defaultColWidth="11.19921875" defaultRowHeight="15"/>
  <cols>
    <col min="1" max="1" width="23.5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112.0213599537019</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77.664542824073578</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55.19230902777781</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22.480121527776646</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6.7459317129614647</v>
      </c>
      <c r="H6" s="38">
        <v>45997.093599537038</v>
      </c>
      <c r="I6" s="37" t="str">
        <f>IFERROR(VLOOKUP(D6,[1]DB!A:F,6,0),"")</f>
        <v>SCECO</v>
      </c>
      <c r="J6" s="37" t="str">
        <f>IFERROR(VLOOKUP(D6,[1]DB!A:G,7,0),"")</f>
        <v>In progress</v>
      </c>
      <c r="K6" s="37" t="s">
        <v>39137</v>
      </c>
      <c r="L6" s="37" t="str">
        <f>IFERROR(VLOOKUP(D6,[1]DB!A:I,9,0),"")</f>
        <v>Latis</v>
      </c>
      <c r="M6" s="37"/>
    </row>
    <row r="7" spans="1:13">
      <c r="A7" s="99" t="s">
        <v>39138</v>
      </c>
      <c r="B7" s="37" t="str">
        <f>IFERROR(VLOOKUP(D7,[1]DB!A:K,11,0),"")</f>
        <v>R5</v>
      </c>
      <c r="C7" s="37">
        <v>1</v>
      </c>
      <c r="D7" s="37" t="s">
        <v>33475</v>
      </c>
      <c r="E7" s="37" t="s">
        <v>39106</v>
      </c>
      <c r="F7" s="38">
        <v>46002.119513888887</v>
      </c>
      <c r="G7" s="129">
        <f ca="1">IFERROR(NOW()-F7,"")</f>
        <v>1.7339062500032014</v>
      </c>
      <c r="H7" s="38">
        <v>46002.086875000001</v>
      </c>
      <c r="I7" s="37" t="str">
        <f>IFERROR(VLOOKUP(D7,[1]DB!A:F,6,0),"")</f>
        <v>SCECO</v>
      </c>
      <c r="J7" s="37" t="str">
        <f>IFERROR(VLOOKUP(D7,[1]DB!A:G,7,0),"")</f>
        <v>Good</v>
      </c>
      <c r="K7" s="37" t="s">
        <v>39139</v>
      </c>
      <c r="L7" s="37" t="str">
        <f>IFERROR(VLOOKUP(D7,[1]DB!A:I,9,0),"")</f>
        <v>Latis</v>
      </c>
      <c r="M7" s="37"/>
    </row>
    <row r="8" spans="1:13">
      <c r="A8" s="151"/>
      <c r="B8" s="37" t="str">
        <f>IFERROR(VLOOKUP(D8,[1]DB!A:K,11,0),"")</f>
        <v/>
      </c>
      <c r="C8" s="151"/>
      <c r="D8" s="151"/>
      <c r="E8" s="151"/>
      <c r="F8" s="152"/>
      <c r="G8" s="153">
        <f t="shared" ref="G8:G57" ca="1" si="3">IFERROR(NOW()-F8,"")</f>
        <v>46003.85342013889</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46003.85342013889</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46003.85342013889</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46003.85342013889</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46003.85342013889</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46003.85342013889</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46003.85342013889</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46003.85342013889</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46003.85342013889</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46003.85342013889</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46003.85342013889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46003.85342013889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46003.85342013889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46003.85342013889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46003.85342013889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46003.85342013889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46003.85342013889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46003.85342013889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46003.85342013889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46003.85342013889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46003.85342013889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46003.85342013889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46003.85342013889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46003.85342013889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46003.85342013889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46003.85342013889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46003.85342013889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46003.85342013889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46003.85342013889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46003.85342013889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46003.85342013889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46003.85342013889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46003.85342013889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46003.85342013889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46003.85342013889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46003.85342013889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46003.85342013889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46003.85342013889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46003.85342013889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46003.85342013889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46003.85342013889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46003.85342013889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46003.85342013889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46003.85342013889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46003.85342013889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46003.85342013889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46003.85342013889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46003.85342013889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46003.85342013889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46003.85342013889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46003.85342013889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46003.85342013889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46003.85342013889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46003.85342013889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46003.85342013889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46003.85342013889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46003.85342013889</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5"/>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39140</v>
      </c>
      <c r="B2" s="114" t="str">
        <f>IFERROR(VLOOKUP(D2,DB!A:K,11,0),"")</f>
        <v>R6</v>
      </c>
      <c r="C2" s="115">
        <v>1</v>
      </c>
      <c r="D2" s="114" t="s">
        <v>39032</v>
      </c>
      <c r="E2" s="136" t="s">
        <v>39109</v>
      </c>
      <c r="F2" s="116">
        <v>46003.773425925923</v>
      </c>
      <c r="G2" s="72">
        <f t="shared" ref="G2:G43" ca="1" si="0">IFERROR(NOW()-F2,"-")</f>
        <v>7.9994212966994382E-2</v>
      </c>
      <c r="H2" s="116">
        <v>46003.767731481479</v>
      </c>
      <c r="I2" s="114" t="str">
        <f>IFERROR(VLOOKUP(D2,DB!A:F,6,0),"")</f>
        <v>Generator-SG</v>
      </c>
      <c r="J2" s="114" t="str">
        <f>IFERROR(VLOOKUP(D2,DB!A:G,7,0),"")</f>
        <v>Dead</v>
      </c>
      <c r="K2" s="117" t="s">
        <v>39141</v>
      </c>
      <c r="L2" s="131" t="str">
        <f>IFERROR(VLOOKUP(D2,DB!A:I,9,0),"")</f>
        <v>Latis</v>
      </c>
    </row>
    <row r="3" spans="1:16382" ht="31.5" customHeight="1">
      <c r="A3" s="113"/>
      <c r="B3" s="114" t="str">
        <f>IFERROR(VLOOKUP(D3,DB!A:K,11,0),"")</f>
        <v/>
      </c>
      <c r="C3" s="115"/>
      <c r="D3" s="114"/>
      <c r="E3" s="136"/>
      <c r="F3" s="116"/>
      <c r="G3" s="72">
        <f t="shared" ca="1" si="0"/>
        <v>46003.85342013889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46003.85342013889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46003.85342013889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46003.85342013889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46003.85342013889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46003.85342013889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46003.85342013889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46003.85342013889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46003.85342013889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46003.85342013889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46003.85342013889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46003.85342013889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46003.85342013889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46003.85342013889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46003.85342013889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46003.85342013889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46003.85342013889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46003.85342013889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46003.85342013889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46003.85342013889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46003.85342013889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46003.85342013889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46003.85342013889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46003.85342013889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46003.85342013889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46003.85342013889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46003.85342013889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46003.85342013889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46003.85342013889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46003.85342013889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46003.85342013889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46003.85342013889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46003.85342013889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46003.85342013889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46003.85342013889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46003.85342013889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46003.85342013889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46003.85342013889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46003.85342013889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46003.85342013889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46003.85342013889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ref="G44:G107" ca="1" si="1">IFERROR(NOW()-F44,"-")</f>
        <v>46003.85342013889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46003.85342013889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46003.85342013889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46003.85342013889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46003.85342013889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46003.85342013889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46003.85342013889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46003.85342013889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46003.85342013889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46003.85342013889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46003.85342013889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46003.85342013889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46003.85342013889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46003.85342013889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46003.85342013889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46003.85342013889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46003.85342013889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46003.85342013889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46003.85342013889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46003.85342013889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46003.85342013889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46003.85342013889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46003.85342013889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46003.85342013889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46003.85342013889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46003.85342013889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46003.85342013889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46003.85342013889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46003.85342013889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46003.85342013889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46003.85342013889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46003.85342013889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46003.85342013889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46003.85342013889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46003.85342013889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46003.85342013889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46003.85342013889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46003.85342013889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46003.85342013889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46003.85342013889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46003.85342013889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46003.85342013889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46003.85342013889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46003.85342013889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46003.85342013889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46003.85342013889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46003.85342013889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46003.85342013889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46003.85342013889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46003.85342013889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46003.85342013889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46003.85342013889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46003.85342013889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46003.85342013889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46003.85342013889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46003.85342013889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46003.85342013889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46003.85342013889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46003.85342013889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46003.85342013889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46003.85342013889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46003.85342013889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46003.85342013889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46003.85342013889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ref="G108:G171" ca="1" si="2">IFERROR(NOW()-F108,"-")</f>
        <v>46003.85342013889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46003.85342013889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46003.85342013889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46003.85342013889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46003.85342013889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46003.85342013889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46003.85342013889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46003.85342013889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46003.85342013889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46003.85342013889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46003.85342013889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46003.85342013889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46003.85342013889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46003.85342013889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46003.85342013889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46003.85342013889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46003.85342013889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46003.85342013889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46003.85342013889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46003.85342013889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46003.85342013889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46003.85342013889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46003.85342013889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46003.85342013889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46003.85342013889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46003.85342013889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46003.85342013889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46003.85342013889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46003.85342013889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46003.85342013889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46003.85342013889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46003.85342013889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46003.85342013889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46003.85342013889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46003.85342013889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46003.85342013889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46003.85342013889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46003.85342013889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46003.85342013889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46003.85342013889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46003.85342013889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46003.85342013889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46003.85342013889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46003.85342013889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46003.85342013889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46003.85342013889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46003.85342013889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46003.85342013889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46003.85342013889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46003.85342013889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46003.85342013889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46003.85342013889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46003.85342013889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46003.85342013889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46003.85342013889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46003.85342013889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46003.85342013889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46003.85342013889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46003.85342013889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46003.85342013889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46003.85342013889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46003.85342013889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46003.85342013889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46003.85342013889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ref="G172:G235" ca="1" si="3">IFERROR(NOW()-F172,"-")</f>
        <v>46003.85342013889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46003.85342013889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46003.85342013889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46003.85342013889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46003.85342013889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46003.85342013889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46003.85342013889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46003.85342013889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46003.85342013889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46003.85342013889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46003.85342013889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46003.85342013889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46003.85342013889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46003.85342013889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46003.85342013889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46003.85342013889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46003.85342013889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46003.85342013889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46003.85342013889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46003.85342013889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46003.85342013889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46003.85342013889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46003.85342013889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46003.85342013889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46003.85342013889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46003.85342013889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46003.85342013889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46003.85342013889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46003.85342013889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46003.85342013889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46003.85342013889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46003.85342013889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46003.85342013889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46003.85342013889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46003.85342013889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46003.85342013889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46003.85342013889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46003.85342013889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46003.85342013889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46003.85342013889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46003.85342013889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46003.85342013889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46003.85342013889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46003.85342013889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46003.85342013889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46003.85342013889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46003.85342013889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46003.85342013889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46003.85342013889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46003.85342013889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46003.85342013889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46003.85342013889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46003.85342013889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46003.85342013889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46003.85342013889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46003.85342013889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46003.85342013889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46003.85342013889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46003.85342013889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46003.85342013889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46003.85342013889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46003.85342013889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46003.85342013889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46003.85342013889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ref="G236:G299" ca="1" si="4">IFERROR(NOW()-F236,"-")</f>
        <v>46003.85342013889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46003.85342013889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46003.85342013889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46003.85342013889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46003.85342013889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46003.85342013889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46003.85342013889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46003.85342013889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46003.85342013889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46003.85342013889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46003.85342013889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46003.85342013889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46003.85342013889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46003.85342013889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46003.85342013889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46003.85342013889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46003.85342013889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46003.85342013889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46003.85342013889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46003.85342013889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46003.85342013889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46003.85342013889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46003.85342013889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46003.85342013889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46003.85342013889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46003.85342013889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46003.85342013889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46003.85342013889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46003.85342013889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46003.85342013889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46003.85342013889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46003.85342013889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46003.85342013889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46003.85342013889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46003.85342013889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46003.85342013889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46003.85342013889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46003.85342013889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46003.85342013889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46003.85342013889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46003.85342013889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46003.85342013889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46003.85342013889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46003.85342013889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46003.85342013889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46003.85342013889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46003.85342013889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46003.85342013889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46003.85342013889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46003.85342013889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46003.85342013889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46003.85342013889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46003.85342013889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46003.85342013889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46003.85342013889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46003.85342013889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46003.85342013889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46003.85342013889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46003.85342013889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46003.85342013889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46003.85342013889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46003.85342013889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46003.85342013889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46003.85342013889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ref="G300:G363" ca="1" si="5">IFERROR(NOW()-F300,"-")</f>
        <v>46003.85342013889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46003.85342013889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46003.85342013889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46003.85342013889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46003.85342013889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46003.85342013889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46003.85342013889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46003.85342013889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46003.85342013889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46003.85342013889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46003.85342013889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46003.85342013889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46003.85342013889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46003.85342013889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46003.85342013889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46003.85342013889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46003.85342013889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46003.85342013889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46003.85342013889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46003.85342013889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46003.85342013889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46003.85342013889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46003.85342013889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46003.85342013889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46003.85342013889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46003.85342013889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46003.85342013889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46003.85342013889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46003.85342013889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46003.85342013889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46003.85342013889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46003.85342013889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46003.85342013889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46003.85342013889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46003.85342013889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46003.85342013889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46003.85342013889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46003.85342013889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46003.85342013889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46003.85342013889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46003.85342013889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46003.85342013889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46003.85342013889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46003.85342013889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46003.85342013889</v>
      </c>
      <c r="H344" s="116"/>
      <c r="I344" s="114" t="str">
        <f>IFERROR(VLOOKUP(D344,DB!A:F,6,0),"")</f>
        <v/>
      </c>
      <c r="J344" s="114" t="str">
        <f>IFERROR(VLOOKUP(D344,DB!A:G,7,0),"")</f>
        <v/>
      </c>
      <c r="K344" s="117"/>
      <c r="L344" s="131" t="str">
        <f>IFERROR(VLOOKUP(D344,DB!A:I,9,0),"")</f>
        <v/>
      </c>
    </row>
    <row r="345" spans="1:12" ht="31.5" customHeight="1">
      <c r="A345" s="137"/>
      <c r="B345" s="138" t="str">
        <f>IFERROR(VLOOKUP(D345,DB!A:K,11,0),"")</f>
        <v/>
      </c>
      <c r="C345" s="139"/>
      <c r="D345" s="138"/>
      <c r="E345" s="136"/>
      <c r="F345" s="140"/>
      <c r="G345" s="141">
        <f t="shared" ca="1" si="5"/>
        <v>46003.85342013889</v>
      </c>
      <c r="H345" s="140"/>
      <c r="I345" s="138" t="str">
        <f>IFERROR(VLOOKUP(D345,DB!A:F,6,0),"")</f>
        <v/>
      </c>
      <c r="J345" s="138" t="str">
        <f>IFERROR(VLOOKUP(D345,DB!A:G,7,0),"")</f>
        <v/>
      </c>
      <c r="K345" s="142"/>
      <c r="L345" s="143" t="str">
        <f>IFERROR(VLOOKUP(D345,DB!A:I,9,0),"")</f>
        <v/>
      </c>
    </row>
  </sheetData>
  <dataValidations count="2">
    <dataValidation allowBlank="1" showInputMessage="1" showErrorMessage="1" sqref="E1" xr:uid="{9E1BC488-8814-4F8A-8DBE-742B3278AB71}"/>
    <dataValidation type="list" allowBlank="1" showInputMessage="1" showErrorMessage="1" sqref="E2:E3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2025-12-12T17:29:58Z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