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96" documentId="120_S{2AC9BD13-BADA-5192-A53E-5A8FF88502F6}" xr6:coauthVersionLast="47" xr6:coauthVersionMax="47" xr10:uidLastSave="{3F6D39D0-139E-4CC9-BFFE-D51D16CCB7E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 i="3" l="1"/>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<sst xmlns="http://schemas.openxmlformats.org/spreadsheetml/2006/main" count="181602" uniqueCount="39217">
  <si>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</si>
  <si>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</si>
  <si>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</si>
  <si>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</si>
  <si>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</si>
  <si>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</si>
  <si>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</si>
  <si>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</si>
  <si>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</si>
  <si>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</si>
  <si>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</si>
  <si>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</si>
  <si>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</si>
  <si>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</si>
  <si>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</si>
  <si>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</si>
  <si>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</si>
  <si>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</si>
  <si>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</si>
  <si>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</si>
  <si>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</si>
  <si>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</si>
  <si>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</si>
  <si>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</si>
  <si>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</si>
  <si>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</si>
  <si>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</si>
  <si>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</si>
  <si>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</si>
  <si>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</si>
  <si>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</si>
  <si>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</si>
  <si>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</si>
  <si>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</si>
  <si>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</si>
  <si>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</si>
  <si>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</si>
  <si>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</si>
  <si>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</si>
  <si>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</si>
  <si>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</si>
  <si>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</si>
  <si>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</si>
  <si>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</si>
  <si>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</si>
  <si>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</si>
  <si>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</si>
  <si>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</si>
  <si>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</si>
  <si>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</si>
  <si>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</si>
  <si>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</si>
  <si>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</si>
  <si>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</si>
  <si>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</si>
  <si>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</si>
  <si>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</si>
  <si>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</si>
  <si>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</si>
  <si>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</si>
  <si>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</si>
  <si>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</si>
  <si>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</si>
  <si>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</si>
  <si>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</si>
  <si>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</si>
  <si>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</si>
  <si>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</si>
  <si>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</si>
  <si>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</si>
  <si>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</si>
  <si>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</si>
  <si>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</si>
  <si>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</si>
  <si>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</si>
  <si>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</si>
  <si>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</si>
  <si>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</si>
  <si>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</si>
  <si>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</si>
  <si>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</si>
  <si>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</si>
  <si>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</si>
  <si>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</si>
  <si>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</si>
  <si>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</si>
  <si>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</si>
  <si>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</si>
  <si>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</si>
  <si>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</si>
  <si>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</si>
  <si>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</si>
  <si>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</si>
  <si>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</si>
  <si>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</si>
  <si>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</si>
  <si>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</si>
  <si>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</si>
  <si>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</si>
  <si>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</si>
  <si>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</si>
  <si>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</si>
  <si>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</si>
  <si>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</si>
  <si>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</si>
  <si>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</si>
  <si>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</si>
  <si>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</si>
  <si>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</si>
  <si>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</si>
  <si>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</si>
  <si>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</si>
  <si>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</si>
  <si>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</si>
  <si>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</si>
  <si>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</si>
  <si>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</si>
  <si>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</si>
  <si>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</si>
  <si>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</si>
  <si>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</si>
  <si>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</si>
  <si>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</si>
  <si>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</si>
  <si>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</si>
  <si>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</si>
  <si>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</si>
  <si>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</si>
  <si>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</si>
  <si>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</si>
  <si>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</si>
  <si>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</si>
  <si>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</si>
  <si>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</si>
  <si>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</si>
  <si>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</si>
  <si>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</si>
  <si>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</si>
  <si>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</si>
  <si>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</si>
  <si>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</si>
  <si>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</si>
  <si>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</si>
  <si>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</si>
  <si>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</si>
  <si>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</si>
  <si>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</si>
  <si>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</si>
  <si>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</si>
  <si>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</si>
  <si>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</si>
  <si>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</si>
  <si>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</si>
  <si>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</si>
  <si>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</si>
  <si>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</si>
  <si>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</si>
  <si>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</si>
  <si>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</si>
  <si>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</si>
  <si>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</si>
  <si>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</si>
  <si>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</si>
  <si>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</si>
  <si>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</si>
  <si>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</si>
  <si>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</si>
  <si>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</si>
  <si>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</si>
  <si>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</si>
  <si>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</si>
  <si>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</si>
  <si>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</si>
  <si>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</si>
  <si>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</si>
  <si>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</si>
  <si>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</si>
  <si>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</si>
  <si>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</si>
  <si>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</si>
  <si>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</si>
  <si>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</si>
  <si>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</si>
  <si>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</si>
  <si>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</si>
  <si>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</si>
  <si>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</si>
  <si>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</si>
  <si>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</si>
  <si>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</si>
  <si>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</si>
  <si>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</si>
  <si>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</si>
  <si>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</si>
  <si>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</si>
  <si>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</si>
  <si>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</si>
  <si>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</si>
  <si>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</si>
  <si>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</si>
  <si>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</si>
  <si>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</si>
  <si>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</si>
  <si>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</si>
  <si>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</si>
  <si>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</si>
  <si>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</si>
  <si>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</si>
  <si>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</si>
  <si>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</si>
  <si>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</si>
  <si>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</si>
  <si>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</si>
  <si>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</si>
  <si>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</si>
  <si>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</si>
  <si>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</si>
  <si>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</si>
  <si>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</si>
  <si>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</si>
  <si>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</si>
  <si>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</si>
  <si>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</si>
  <si>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</si>
  <si>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</si>
  <si>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</si>
  <si>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</si>
  <si>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</si>
  <si>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</si>
  <si>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</si>
  <si>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</si>
  <si>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</si>
  <si>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</si>
  <si>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</si>
  <si>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</si>
  <si>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</si>
  <si>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</si>
  <si>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</si>
  <si>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</si>
  <si>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</si>
  <si>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</si>
  <si>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</si>
  <si>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</si>
  <si>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</si>
  <si>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</si>
  <si>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</si>
  <si>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</si>
  <si>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</si>
  <si>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</si>
  <si>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</si>
  <si>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</si>
  <si>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</si>
  <si>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</si>
  <si>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</si>
  <si>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</si>
  <si>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</si>
  <si>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</si>
  <si>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</si>
  <si>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</si>
  <si>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</si>
  <si>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</si>
  <si>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</si>
  <si>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</si>
  <si>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</si>
  <si>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</si>
  <si>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</si>
  <si>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</si>
  <si>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</si>
  <si>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</si>
  <si>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</si>
  <si>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</si>
  <si>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</si>
  <si>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</si>
  <si>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</si>
  <si>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</si>
  <si>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</si>
  <si>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</si>
  <si>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</si>
  <si>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</si>
  <si>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</si>
  <si>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</si>
  <si>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</si>
  <si>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</si>
  <si>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</si>
  <si>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</si>
  <si>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</si>
  <si>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</si>
  <si>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</si>
  <si>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</si>
  <si>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</si>
  <si>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</si>
  <si>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</si>
  <si>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</si>
  <si>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</si>
  <si>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</si>
  <si>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</si>
  <si>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</si>
  <si>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</si>
  <si>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</si>
  <si>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</si>
  <si>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</si>
  <si>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</si>
  <si>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</si>
  <si>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</si>
  <si>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</si>
  <si>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</si>
  <si>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</si>
  <si>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</si>
  <si>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</si>
  <si>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</si>
  <si>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</si>
  <si>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</si>
  <si>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</si>
  <si>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</si>
  <si>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</si>
  <si>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</si>
  <si>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</si>
  <si>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</si>
  <si>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</si>
  <si>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</si>
  <si>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</si>
  <si>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</si>
  <si>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</si>
  <si>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</si>
  <si>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</si>
  <si>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</si>
  <si>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</si>
  <si>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</si>
  <si>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</si>
  <si>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</si>
  <si>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</si>
  <si>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</si>
  <si>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</si>
  <si>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</si>
  <si>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</si>
  <si>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</si>
  <si>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</si>
  <si>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</si>
  <si>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</si>
  <si>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</si>
  <si>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</si>
  <si>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</si>
  <si>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</si>
  <si>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</si>
  <si>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</si>
  <si>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</si>
  <si>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</si>
  <si>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</si>
  <si>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</si>
  <si>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</si>
  <si>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</si>
  <si>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</si>
  <si>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</si>
  <si>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</si>
  <si>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</si>
  <si>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</si>
  <si>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</si>
  <si>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</si>
  <si>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</si>
  <si>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</si>
  <si>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</si>
  <si>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</si>
  <si>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</si>
  <si>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</si>
  <si>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</si>
  <si>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</si>
  <si>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</si>
  <si>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</si>
  <si>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</si>
  <si>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</si>
  <si>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</si>
  <si>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</si>
  <si>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</si>
  <si>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</si>
  <si>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</si>
  <si>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</si>
  <si>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</si>
  <si>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</si>
  <si>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</si>
  <si>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</si>
  <si>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</si>
  <si>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</si>
  <si>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</si>
  <si>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</si>
  <si>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</si>
  <si>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</si>
  <si>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</si>
  <si>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</si>
  <si>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</si>
  <si>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</si>
  <si>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</si>
  <si>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</si>
  <si>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</si>
  <si>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</si>
  <si>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</si>
  <si>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</si>
  <si>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</si>
  <si>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</si>
  <si>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</si>
  <si>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</si>
  <si>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</si>
  <si>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</si>
  <si>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</si>
  <si>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</si>
  <si>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</si>
  <si>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</si>
  <si>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</si>
  <si>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</si>
  <si>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</si>
  <si>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</si>
  <si>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</si>
  <si>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</si>
  <si>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</si>
  <si>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</si>
  <si>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</si>
  <si>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</si>
  <si>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</si>
  <si>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</si>
  <si>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</si>
  <si>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</si>
  <si>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</si>
  <si>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</si>
  <si>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</si>
  <si>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</si>
  <si>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</si>
  <si>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</si>
  <si>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</si>
  <si>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</si>
  <si>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</si>
  <si>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</si>
  <si>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</si>
  <si>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</si>
  <si>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</si>
  <si>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</si>
  <si>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</si>
  <si>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</si>
  <si>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</si>
  <si>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</si>
  <si>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</si>
  <si>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</si>
  <si>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</si>
  <si>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</si>
  <si>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</si>
  <si>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</si>
  <si>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</si>
  <si>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</si>
  <si>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</si>
  <si>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</si>
  <si>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</si>
  <si>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</si>
  <si>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</si>
  <si>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</si>
  <si>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</si>
  <si>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</si>
  <si>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</si>
  <si>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</si>
  <si>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</si>
  <si>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</si>
  <si>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</si>
  <si>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</si>
  <si>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</si>
  <si>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</si>
  <si>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</si>
  <si>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</si>
  <si>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</si>
  <si>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</si>
  <si>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</si>
  <si>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</si>
  <si>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</si>
  <si>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</si>
  <si>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</si>
  <si>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</si>
  <si>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</si>
  <si>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</si>
  <si>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</si>
  <si>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</si>
  <si>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</si>
  <si>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</si>
  <si>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</si>
  <si>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</si>
  <si>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</si>
  <si>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</si>
  <si>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</si>
  <si>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</si>
  <si>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</si>
  <si>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</si>
  <si>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</si>
  <si>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</si>
  <si>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</si>
  <si>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</si>
  <si>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</si>
  <si>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</si>
  <si>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</si>
  <si>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</si>
  <si>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</si>
  <si>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</si>
  <si>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</si>
  <si>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</si>
  <si>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</si>
  <si>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</si>
  <si>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</si>
  <si>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</si>
  <si>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</si>
  <si>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</si>
  <si>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</si>
  <si>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</si>
  <si>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</si>
  <si>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</si>
  <si>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</si>
  <si>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</si>
  <si>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</si>
  <si>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</si>
  <si>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</si>
  <si>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</si>
  <si>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</si>
  <si>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</si>
  <si>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</si>
  <si>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</si>
  <si>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</si>
  <si>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</si>
  <si>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</si>
  <si>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</si>
  <si>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</si>
  <si>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</si>
  <si>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</si>
  <si>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</si>
  <si>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</si>
  <si>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</si>
  <si>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</si>
  <si>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</si>
  <si>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</si>
  <si>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</si>
  <si>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</si>
  <si>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</si>
  <si>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</si>
  <si>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</si>
  <si>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</si>
  <si>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</si>
  <si>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</si>
  <si>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</si>
  <si>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</si>
  <si>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</si>
  <si>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</si>
  <si>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</si>
  <si>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</si>
  <si>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</si>
  <si>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</si>
  <si>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</si>
  <si>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</si>
  <si>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</si>
  <si>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</si>
  <si>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</si>
  <si>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</si>
  <si>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</si>
  <si>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</si>
  <si>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</si>
  <si>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</si>
  <si>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</si>
  <si>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</si>
  <si>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</si>
  <si>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</si>
  <si>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</si>
  <si>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</si>
  <si>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</si>
  <si>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</si>
  <si>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</si>
  <si>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</si>
  <si>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</si>
  <si>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</si>
  <si>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</si>
  <si>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</si>
  <si>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</si>
  <si>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</si>
  <si>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</si>
  <si>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</si>
  <si>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</si>
  <si>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</si>
  <si>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</si>
  <si>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</si>
  <si>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</si>
  <si>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</si>
  <si>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</si>
  <si>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</si>
  <si>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</si>
  <si>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</si>
  <si>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</si>
  <si>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</si>
  <si>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</si>
  <si>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</si>
  <si>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</si>
  <si>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</si>
  <si>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</si>
  <si>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</si>
  <si>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</si>
  <si>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</si>
  <si>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</si>
  <si>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</si>
  <si>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</si>
  <si>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</si>
  <si>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</si>
  <si>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</si>
  <si>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</si>
  <si>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</si>
  <si>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</si>
  <si>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</si>
  <si>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</si>
  <si>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</si>
  <si>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</si>
  <si>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</si>
  <si>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</si>
  <si>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</si>
  <si>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</si>
  <si>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</si>
  <si>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</si>
  <si>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</si>
  <si>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</si>
  <si>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</si>
  <si>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</si>
  <si>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</si>
  <si>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</si>
  <si>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</si>
  <si>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</si>
  <si>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</si>
  <si>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</si>
  <si>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</si>
  <si>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</si>
  <si>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</si>
  <si>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</si>
  <si>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</si>
  <si>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</si>
  <si>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</si>
  <si>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</si>
  <si>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</si>
  <si>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</si>
  <si>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</si>
  <si>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</si>
  <si>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</si>
  <si>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</si>
  <si>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</si>
  <si>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</si>
  <si>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</si>
  <si>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</si>
  <si>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</si>
  <si>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</si>
  <si>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</si>
  <si>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</si>
  <si>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</si>
  <si>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</si>
  <si>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</si>
  <si>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</si>
  <si>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</si>
  <si>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</si>
  <si>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</si>
  <si>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</si>
  <si>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</si>
  <si>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</si>
  <si>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</si>
  <si>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</si>
  <si>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</si>
  <si>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</si>
  <si>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</si>
  <si>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</si>
  <si>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</si>
  <si>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</si>
  <si>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</si>
  <si>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</si>
  <si>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</si>
  <si>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</si>
  <si>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</si>
  <si>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</si>
  <si>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</si>
  <si>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</si>
  <si>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</si>
  <si>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</si>
  <si>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</si>
  <si>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</si>
  <si>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</si>
  <si>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</si>
  <si>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</si>
  <si>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</si>
  <si>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</si>
  <si>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</si>
  <si>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</si>
  <si>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</si>
  <si>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</si>
  <si>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</si>
  <si>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</si>
  <si>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</si>
  <si>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</si>
  <si>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</si>
  <si>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</si>
  <si>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</si>
  <si>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</si>
  <si>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</si>
  <si>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</si>
  <si>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</si>
  <si>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</si>
  <si>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</si>
  <si>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</si>
  <si>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</si>
  <si>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</si>
  <si>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</si>
  <si>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</si>
  <si>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</si>
  <si>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</si>
  <si>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</si>
  <si>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</si>
  <si>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</si>
  <si>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</si>
  <si>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</si>
  <si>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</si>
  <si>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</si>
  <si>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</si>
  <si>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</si>
  <si>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</si>
  <si>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</si>
  <si>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</si>
  <si>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</si>
  <si>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</si>
  <si>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</si>
  <si>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</si>
  <si>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</si>
  <si>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</si>
  <si>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</si>
  <si>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</si>
  <si>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</si>
  <si>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</si>
  <si>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</si>
  <si>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</si>
  <si>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</si>
  <si>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</si>
  <si>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</si>
  <si>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</si>
  <si>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</si>
  <si>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</si>
  <si>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</si>
  <si>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</si>
  <si>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</si>
  <si>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</si>
  <si>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</si>
  <si>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</si>
  <si>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</si>
  <si>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</si>
  <si>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</si>
  <si>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</si>
  <si>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</si>
  <si>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</si>
  <si>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</si>
  <si>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</si>
  <si>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</si>
  <si>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</si>
  <si>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</si>
  <si>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</si>
  <si>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</si>
  <si>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</si>
  <si>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</si>
  <si>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</si>
  <si>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</si>
  <si>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</si>
  <si>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</si>
  <si>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</si>
  <si>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</si>
  <si>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</si>
  <si>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</si>
  <si>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</si>
  <si>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</si>
  <si>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</si>
  <si>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</si>
  <si>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</si>
  <si>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</si>
  <si>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</si>
  <si>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</si>
  <si>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</si>
  <si>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</si>
  <si>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</si>
  <si>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</si>
  <si>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</si>
  <si>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</si>
  <si>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</si>
  <si>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</si>
  <si>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</si>
  <si>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</si>
  <si>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</si>
  <si>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</si>
  <si>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</si>
  <si>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</si>
  <si>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</si>
  <si>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</si>
  <si>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</si>
  <si>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</si>
  <si>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</si>
  <si>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</si>
  <si>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</si>
  <si>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</si>
  <si>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</si>
  <si>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</si>
  <si>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</si>
  <si>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</si>
  <si>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</si>
  <si>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</si>
  <si>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</si>
  <si>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</si>
  <si>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</si>
  <si>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</si>
  <si>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</si>
  <si>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</si>
  <si>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</si>
  <si>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</si>
  <si>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</si>
  <si>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</si>
  <si>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</si>
  <si>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</si>
  <si>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</si>
  <si>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</si>
  <si>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</si>
  <si>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</si>
  <si>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</si>
  <si>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</si>
  <si>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</si>
  <si>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</si>
  <si>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</si>
  <si>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</si>
  <si>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</si>
  <si>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</si>
  <si>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</si>
  <si>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</si>
  <si>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</si>
  <si>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</si>
  <si>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</si>
  <si>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</si>
  <si>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</si>
  <si>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</si>
  <si>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</si>
  <si>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</si>
  <si>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</si>
  <si>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</si>
  <si>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</si>
  <si>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</si>
  <si>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</si>
  <si>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</si>
  <si>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</si>
  <si>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</si>
  <si>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</si>
  <si>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</si>
  <si>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</si>
  <si>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</si>
  <si>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</si>
  <si>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</si>
  <si>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</si>
  <si>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</si>
  <si>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</si>
  <si>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</si>
  <si>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</si>
  <si>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</si>
  <si>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</si>
  <si>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</si>
  <si>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</si>
  <si>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</si>
  <si>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</si>
  <si>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</si>
  <si>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</si>
  <si>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</si>
  <si>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</si>
  <si>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</si>
  <si>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</si>
  <si>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</si>
  <si>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</si>
  <si>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</si>
  <si>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</si>
  <si>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</si>
  <si>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</si>
  <si>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</si>
  <si>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</si>
  <si>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</si>
  <si>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</si>
  <si>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</si>
  <si>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</si>
  <si>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</si>
  <si>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</si>
  <si>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</si>
  <si>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</si>
  <si>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</si>
  <si>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</si>
  <si>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</si>
  <si>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</si>
  <si>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</si>
  <si>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</si>
  <si>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</si>
  <si>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</si>
  <si>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</si>
  <si>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</si>
  <si>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</si>
  <si>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</si>
  <si>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</si>
  <si>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</si>
  <si>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</si>
  <si>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</si>
  <si>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</si>
  <si>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</si>
  <si>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</si>
  <si>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</si>
  <si>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</si>
  <si>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</si>
  <si>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</si>
  <si>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</si>
  <si>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</si>
  <si>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</si>
  <si>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</si>
  <si>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</si>
  <si>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</si>
  <si>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</si>
  <si>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</si>
  <si>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</si>
  <si>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</si>
  <si>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</si>
  <si>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</si>
  <si>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</si>
  <si>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</si>
  <si>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</si>
  <si>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</si>
  <si>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</si>
  <si>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</si>
  <si>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</si>
  <si>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</si>
  <si>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</si>
  <si>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</si>
  <si>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</si>
  <si>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</si>
  <si>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</si>
  <si>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</si>
  <si>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</si>
  <si>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</si>
  <si>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</si>
  <si>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</si>
  <si>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</si>
  <si>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</si>
  <si>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</si>
  <si>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</si>
  <si>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</si>
  <si>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</si>
  <si>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</si>
  <si>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</si>
  <si>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</si>
  <si>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</si>
  <si>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</si>
  <si>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</si>
  <si>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</si>
  <si>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</si>
  <si>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</si>
  <si>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</si>
  <si>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</si>
  <si>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</si>
  <si>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</si>
  <si>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</si>
  <si>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</si>
  <si>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</si>
  <si>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</si>
  <si>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</si>
  <si>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</si>
  <si>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</si>
  <si>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</si>
  <si>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</si>
  <si>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</si>
  <si>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</si>
  <si>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</si>
  <si>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</si>
  <si>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</si>
  <si>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</si>
  <si>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</si>
  <si>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</si>
  <si>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</si>
  <si>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</si>
  <si>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</si>
  <si>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</si>
  <si>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</si>
  <si>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</si>
  <si>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</si>
  <si>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</si>
  <si>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</si>
  <si>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</si>
  <si>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</si>
  <si>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</si>
  <si>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</si>
  <si>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</si>
  <si>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</si>
  <si>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</si>
  <si>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</si>
  <si>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</si>
  <si>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</si>
  <si>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</si>
  <si>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</si>
  <si>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</si>
  <si>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</si>
  <si>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</si>
  <si>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</si>
  <si>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</si>
  <si>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</si>
  <si>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</si>
  <si>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</si>
  <si>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</si>
  <si>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</si>
  <si>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</si>
  <si>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</si>
  <si>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</si>
  <si>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</si>
  <si>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</si>
  <si>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</si>
  <si>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</si>
  <si>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</si>
  <si>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</si>
  <si>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</si>
  <si>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</si>
  <si>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</si>
  <si>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</si>
  <si>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</si>
  <si>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</si>
  <si>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</si>
  <si>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</si>
  <si>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</si>
  <si>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</si>
  <si>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</si>
  <si>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</si>
  <si>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</si>
  <si>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</si>
  <si>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</si>
  <si>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</si>
  <si>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</si>
  <si>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</si>
  <si>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</si>
  <si>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</si>
  <si>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</si>
  <si>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</si>
  <si>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</si>
  <si>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</si>
  <si>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</si>
  <si>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</si>
  <si>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</si>
  <si>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</si>
  <si>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</si>
  <si>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</si>
  <si>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</si>
  <si>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</si>
  <si>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</si>
  <si>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</si>
  <si>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</si>
  <si>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</si>
  <si>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</si>
  <si>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</si>
  <si>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</si>
  <si>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</si>
  <si>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</si>
  <si>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</si>
  <si>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</si>
  <si>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</si>
  <si>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</si>
  <si>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</si>
  <si>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</si>
  <si>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</si>
  <si>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</si>
  <si>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</si>
  <si>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</si>
  <si>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</si>
  <si>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</si>
  <si>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</si>
  <si>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</si>
  <si>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</si>
  <si>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</si>
  <si>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</si>
  <si>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</si>
  <si>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</si>
  <si>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</si>
  <si>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</si>
  <si>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</si>
  <si>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</si>
  <si>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</si>
  <si>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</si>
  <si>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</si>
  <si>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</si>
  <si>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</si>
  <si>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</si>
  <si>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</si>
  <si>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</si>
  <si>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</si>
  <si>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</si>
  <si>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</si>
  <si>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</si>
  <si>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</si>
  <si>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</si>
  <si>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</si>
  <si>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</si>
  <si>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</si>
  <si>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</si>
  <si>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</si>
  <si>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</si>
  <si>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</si>
  <si>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</si>
  <si>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</si>
  <si>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</si>
  <si>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</si>
  <si>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</si>
  <si>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</si>
  <si>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</si>
  <si>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</si>
  <si>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</si>
  <si>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</si>
  <si>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</si>
  <si>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</si>
  <si>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</si>
  <si>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</si>
  <si>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</si>
  <si>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</si>
  <si>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</si>
  <si>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</si>
  <si>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</si>
  <si>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</si>
  <si>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</si>
  <si>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</si>
  <si>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</si>
  <si>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</si>
  <si>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</si>
  <si>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</si>
  <si>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</si>
  <si>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</si>
  <si>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</si>
  <si>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</si>
  <si>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</si>
  <si>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</si>
  <si>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</si>
  <si>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</si>
  <si>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</si>
  <si>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</si>
  <si>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</si>
  <si>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</si>
  <si>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</si>
  <si>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</si>
  <si>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</si>
  <si>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</si>
  <si>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</si>
  <si>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</si>
  <si>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</si>
  <si>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</si>
  <si>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</si>
  <si>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</si>
  <si>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</si>
  <si>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</si>
  <si>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</si>
  <si>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</si>
  <si>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</si>
  <si>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</si>
  <si>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</si>
  <si>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</si>
  <si>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</si>
  <si>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</si>
  <si>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</si>
  <si>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</si>
  <si>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</si>
  <si>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</si>
  <si>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</si>
  <si>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</si>
  <si>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</si>
  <si>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</si>
  <si>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</si>
  <si>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</si>
  <si>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</si>
  <si>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</si>
  <si>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</si>
  <si>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</si>
  <si>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</si>
  <si>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</si>
  <si>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</si>
  <si>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</si>
  <si>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</si>
  <si>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</si>
  <si>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</si>
  <si>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</si>
  <si>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</si>
  <si>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</si>
  <si>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</si>
  <si>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</si>
  <si>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</si>
  <si>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</si>
  <si>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</si>
  <si>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</si>
  <si>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</si>
  <si>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</si>
  <si>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</si>
  <si>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</si>
  <si>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</si>
  <si>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</si>
  <si>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</si>
  <si>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</si>
  <si>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</si>
  <si>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</si>
  <si>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</si>
  <si>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</si>
  <si>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</si>
  <si>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</si>
  <si>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</si>
  <si>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</si>
  <si>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</si>
  <si>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</si>
  <si>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</si>
  <si>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</si>
  <si>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</si>
  <si>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</si>
  <si>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</si>
  <si>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</si>
  <si>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</si>
  <si>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</si>
  <si>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</si>
  <si>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</si>
  <si>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</si>
  <si>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</si>
  <si>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</si>
  <si>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</si>
  <si>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</si>
  <si>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</si>
  <si>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</si>
  <si>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</si>
  <si>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</si>
  <si>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</si>
  <si>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</si>
  <si>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</si>
  <si>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</si>
  <si>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</si>
  <si>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</si>
  <si>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</si>
  <si>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</si>
  <si>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</si>
  <si>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</si>
  <si>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</si>
  <si>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</si>
  <si>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</si>
  <si>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</si>
  <si>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</si>
  <si>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</si>
  <si>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</si>
  <si>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</si>
  <si>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</si>
  <si>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</si>
  <si>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</si>
  <si>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</si>
  <si>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</si>
  <si>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</si>
  <si>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</si>
  <si>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</si>
  <si>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</si>
  <si>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</si>
  <si>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</si>
  <si>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</si>
  <si>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</si>
  <si>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</si>
  <si>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</si>
  <si>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</si>
  <si>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</si>
  <si>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</si>
  <si>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</si>
  <si>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</si>
  <si>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</si>
  <si>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</si>
  <si>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</si>
  <si>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</si>
  <si>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</si>
  <si>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</si>
  <si>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</si>
  <si>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</si>
  <si>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</si>
  <si>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</si>
  <si>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</si>
  <si>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</si>
  <si>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</si>
  <si>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</si>
  <si>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</si>
  <si>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</si>
  <si>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</si>
  <si>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</si>
  <si>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</si>
  <si>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</si>
  <si>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</si>
  <si>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</si>
  <si>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</si>
  <si>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</si>
  <si>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</si>
  <si>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</si>
  <si>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</si>
  <si>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</si>
  <si>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</si>
  <si>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</si>
  <si>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</si>
  <si>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</si>
  <si>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</si>
  <si>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</si>
  <si>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</si>
  <si>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</si>
  <si>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</si>
  <si>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</si>
  <si>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</si>
  <si>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</si>
  <si>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</si>
  <si>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</si>
  <si>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</si>
  <si>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</si>
  <si>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</si>
  <si>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</si>
  <si>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</si>
  <si>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</si>
  <si>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</si>
  <si>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</si>
  <si>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</si>
  <si>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</si>
  <si>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</si>
  <si>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</si>
  <si>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</si>
  <si>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</si>
  <si>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</si>
  <si>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</si>
  <si>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</si>
  <si>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</si>
  <si>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</si>
  <si>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</si>
  <si>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</si>
  <si>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</si>
  <si>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</si>
  <si>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</si>
  <si>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</si>
  <si>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</si>
  <si>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</si>
  <si>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</si>
  <si>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</si>
  <si>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</si>
  <si>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</si>
  <si>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</si>
  <si>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</si>
  <si>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</si>
  <si>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</si>
  <si>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</si>
  <si>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</si>
  <si>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</si>
  <si>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</si>
  <si>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</si>
  <si>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</si>
  <si>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</si>
  <si>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</si>
  <si>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</si>
  <si>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</si>
  <si>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</si>
  <si>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</si>
  <si>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</si>
  <si>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</si>
  <si>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</si>
  <si>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</si>
  <si>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</si>
  <si>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</si>
  <si>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</si>
  <si>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</si>
  <si>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</si>
  <si>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</si>
  <si>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</si>
  <si>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</si>
  <si>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</si>
  <si>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</si>
  <si>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</si>
  <si>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</si>
  <si>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</si>
  <si>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</si>
  <si>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</si>
  <si>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</si>
  <si>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</si>
  <si>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</si>
  <si>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</si>
  <si>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</si>
  <si>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</si>
  <si>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</si>
  <si>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</si>
  <si>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</si>
  <si>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</si>
  <si>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</si>
  <si>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</si>
  <si>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</si>
  <si>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</si>
  <si>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</si>
  <si>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</si>
  <si>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</si>
  <si>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</si>
  <si>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</si>
  <si>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</si>
  <si>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</si>
  <si>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</si>
  <si>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</si>
  <si>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</si>
  <si>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</si>
  <si>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</si>
  <si>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</si>
  <si>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</si>
  <si>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</si>
  <si>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</si>
  <si>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</si>
  <si>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</si>
  <si>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</si>
  <si>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</si>
  <si>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</si>
  <si>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</si>
  <si>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</si>
  <si>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</si>
  <si>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</si>
  <si>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</si>
  <si>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</si>
  <si>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</si>
  <si>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</si>
  <si>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</si>
  <si>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</si>
  <si>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</si>
  <si>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</si>
  <si>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</si>
  <si>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</si>
  <si>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</si>
  <si>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</si>
  <si>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</si>
  <si>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</si>
  <si>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</si>
  <si>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</si>
  <si>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</si>
  <si>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</si>
  <si>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</si>
  <si>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</si>
  <si>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</si>
  <si>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</si>
  <si>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</si>
  <si>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</si>
  <si>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</si>
  <si>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</si>
  <si>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</si>
  <si>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</si>
  <si>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</si>
  <si>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</si>
  <si>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</si>
  <si>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</si>
  <si>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</si>
  <si>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</si>
  <si>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</si>
  <si>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</si>
  <si>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</si>
  <si>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</si>
  <si>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</si>
  <si>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</si>
  <si>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</si>
  <si>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</si>
  <si>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</si>
  <si>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</si>
  <si>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</si>
  <si>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</si>
  <si>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</si>
  <si>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</si>
  <si>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</si>
  <si>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</si>
  <si>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</si>
  <si>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</si>
  <si>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</si>
  <si>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</si>
  <si>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</si>
  <si>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</si>
  <si>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</si>
  <si>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</si>
  <si>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</si>
  <si>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</si>
  <si>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</si>
  <si>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</si>
  <si>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</si>
  <si>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</si>
  <si>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</si>
  <si>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</si>
  <si>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</si>
  <si>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</si>
  <si>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</si>
  <si>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</si>
  <si>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</si>
  <si>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</si>
  <si>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</si>
  <si>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</si>
  <si>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</si>
  <si>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</si>
  <si>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</si>
  <si>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</si>
  <si>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</si>
  <si>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</si>
  <si>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</si>
  <si>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</si>
  <si>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</si>
  <si>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</si>
  <si>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</si>
  <si>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</si>
  <si>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</si>
  <si>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</si>
  <si>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</si>
  <si>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</si>
  <si>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</si>
  <si>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</si>
  <si>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</si>
  <si>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</si>
  <si>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</si>
  <si>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</si>
  <si>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</si>
  <si>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</si>
  <si>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</si>
  <si>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</si>
  <si>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</si>
  <si>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</si>
  <si>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</si>
  <si>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</si>
  <si>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</si>
  <si>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</si>
  <si>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</si>
  <si>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</si>
  <si>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</si>
  <si>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</si>
  <si>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</si>
  <si>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</si>
  <si>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</si>
  <si>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</si>
  <si>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</si>
  <si>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</si>
  <si>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</si>
  <si>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</si>
  <si>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</si>
  <si>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</si>
  <si>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</si>
  <si>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</si>
  <si>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</si>
  <si>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</si>
  <si>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</si>
  <si>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</si>
  <si>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</si>
  <si>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</si>
  <si>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</si>
  <si>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</si>
  <si>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</si>
  <si>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</si>
  <si>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</si>
  <si>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</si>
  <si>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</si>
  <si>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</si>
  <si>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</si>
  <si>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</si>
  <si>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</si>
  <si>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</si>
  <si>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</si>
  <si>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</si>
  <si>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</si>
  <si>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</si>
  <si>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</si>
  <si>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</si>
  <si>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</si>
  <si>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</si>
  <si>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</si>
  <si>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</si>
  <si>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</si>
  <si>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</si>
  <si>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</si>
  <si>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</si>
  <si>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</si>
  <si>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</si>
  <si>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</si>
  <si>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</si>
  <si>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</si>
  <si>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</si>
  <si>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</si>
  <si>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</si>
  <si>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</si>
  <si>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</si>
  <si>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</si>
  <si>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</si>
  <si>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</si>
  <si>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</si>
  <si>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</si>
  <si>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</si>
  <si>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</si>
  <si>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</si>
  <si>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</si>
  <si>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</si>
  <si>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</si>
  <si>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</si>
  <si>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</si>
  <si>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</si>
  <si>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</si>
  <si>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</si>
  <si>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</si>
  <si>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</si>
  <si>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</si>
  <si>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</si>
  <si>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</si>
  <si>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</si>
  <si>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</si>
  <si>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</si>
  <si>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</si>
  <si>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</si>
  <si>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</si>
  <si>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</si>
  <si>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</si>
  <si>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</si>
  <si>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</si>
  <si>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</si>
  <si>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</si>
  <si>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</si>
  <si>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</si>
  <si>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</si>
  <si>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</si>
  <si>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</si>
  <si>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</si>
  <si>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</si>
  <si>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</si>
  <si>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</si>
  <si>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</si>
  <si>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</si>
  <si>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</si>
  <si>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</si>
  <si>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</si>
  <si>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</si>
  <si>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</si>
  <si>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</si>
  <si>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</si>
  <si>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</si>
  <si>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</si>
  <si>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</si>
  <si>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</si>
  <si>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</si>
  <si>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</si>
  <si>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</si>
  <si>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</si>
  <si>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</si>
  <si>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</si>
  <si>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</si>
  <si>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</si>
  <si>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</si>
  <si>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</si>
  <si>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</si>
  <si>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</si>
  <si>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</si>
  <si>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</si>
  <si>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</si>
  <si>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</si>
  <si>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</si>
  <si>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</si>
  <si>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</si>
  <si>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</si>
  <si>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</si>
  <si>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</si>
  <si>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</si>
  <si>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</si>
  <si>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</si>
  <si>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</si>
  <si>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</si>
  <si>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</si>
  <si>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</si>
  <si>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</si>
  <si>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</si>
  <si>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</si>
  <si>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</si>
  <si>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</si>
  <si>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</si>
  <si>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</si>
  <si>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</si>
  <si>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</si>
  <si>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</si>
  <si>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</si>
  <si>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</si>
  <si>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</si>
  <si>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</si>
  <si>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</si>
  <si>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</si>
  <si>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</si>
  <si>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</si>
  <si>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</si>
  <si>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</si>
  <si>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</si>
  <si>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</si>
  <si>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</si>
  <si>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</si>
  <si>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</si>
  <si>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</si>
  <si>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</si>
  <si>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</si>
  <si>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</si>
  <si>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</si>
  <si>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</si>
  <si>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</si>
  <si>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</si>
  <si>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</si>
  <si>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</si>
  <si>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</si>
  <si>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</si>
  <si>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</si>
  <si>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</si>
  <si>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</si>
  <si>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</si>
  <si>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</si>
  <si>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</si>
  <si>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</si>
  <si>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</si>
  <si>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</si>
  <si>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</si>
  <si>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</si>
  <si>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</si>
  <si>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</si>
  <si>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</si>
  <si>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</si>
  <si>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</si>
  <si>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</si>
  <si>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</si>
  <si>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</si>
  <si>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</si>
  <si>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</si>
  <si>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</si>
  <si>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</si>
  <si>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</si>
  <si>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</si>
  <si>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</si>
  <si>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</si>
  <si>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</si>
  <si>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</si>
  <si>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</si>
  <si>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</si>
  <si>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</si>
  <si>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</si>
  <si>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</si>
  <si>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</si>
  <si>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</si>
  <si>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</si>
  <si>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</si>
  <si>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</si>
  <si>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</si>
  <si>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</si>
  <si>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</si>
  <si>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</si>
  <si>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</si>
  <si>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</si>
  <si>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</si>
  <si>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</si>
  <si>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</si>
  <si>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</si>
  <si>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</si>
  <si>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</si>
  <si>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</si>
  <si>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</si>
  <si>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</si>
  <si>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</si>
  <si>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</si>
  <si>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</si>
  <si>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</si>
  <si>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</si>
  <si>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</si>
  <si>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</si>
  <si>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</si>
  <si>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</si>
  <si>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</si>
  <si>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</si>
  <si>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</si>
  <si>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</si>
  <si>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</si>
  <si>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</si>
  <si>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</si>
  <si>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</si>
  <si>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</si>
  <si>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</si>
  <si>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</si>
  <si>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</si>
  <si>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</si>
  <si>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</si>
  <si>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</si>
  <si>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</si>
  <si>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</si>
  <si>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</si>
  <si>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</si>
  <si>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</si>
  <si>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</si>
  <si>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</si>
  <si>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</si>
  <si>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</si>
  <si>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</si>
  <si>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</si>
  <si>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</si>
  <si>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</si>
  <si>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</si>
  <si>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</si>
  <si>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</si>
  <si>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</si>
  <si>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</si>
  <si>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</si>
  <si>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</si>
  <si>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</si>
  <si>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</si>
  <si>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</si>
  <si>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</si>
  <si>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</si>
  <si>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</si>
  <si>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</si>
  <si>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</si>
  <si>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</si>
  <si>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</si>
  <si>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</si>
  <si>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</si>
  <si>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</si>
  <si>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</si>
  <si>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</si>
  <si>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</si>
  <si>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</si>
  <si>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</si>
  <si>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</si>
  <si>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</si>
  <si>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</si>
  <si>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</si>
  <si>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</si>
  <si>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</si>
  <si>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</si>
  <si>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</si>
  <si>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</si>
  <si>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</si>
  <si>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</si>
  <si>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</si>
  <si>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</si>
  <si>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</si>
  <si>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</si>
  <si>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</si>
  <si>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</si>
  <si>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</si>
  <si>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</si>
  <si>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</si>
  <si>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</si>
  <si>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</si>
  <si>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</si>
  <si>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</si>
  <si>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</si>
  <si>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</si>
  <si>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</si>
  <si>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</si>
  <si>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</si>
  <si>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</si>
  <si>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</si>
  <si>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</si>
  <si>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</si>
  <si>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</si>
  <si>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</si>
  <si>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</si>
  <si>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</si>
  <si>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</si>
  <si>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</si>
  <si>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</si>
  <si>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</si>
  <si>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</si>
  <si>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</si>
  <si>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</si>
  <si>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</si>
  <si>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</si>
  <si>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</si>
  <si>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</si>
  <si>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</si>
  <si>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</si>
  <si>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</si>
  <si>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</si>
  <si>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</si>
  <si>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</si>
  <si>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</si>
  <si>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</si>
  <si>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</si>
  <si>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</si>
  <si>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</si>
  <si>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</si>
  <si>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</si>
  <si>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</si>
  <si>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</si>
  <si>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</si>
  <si>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</si>
  <si>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</si>
  <si>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</si>
  <si>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</si>
  <si>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</si>
  <si>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</si>
  <si>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</si>
  <si>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</si>
  <si>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</si>
  <si>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</si>
  <si>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</si>
  <si>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</si>
  <si>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</si>
  <si>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</si>
  <si>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</si>
  <si>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</si>
  <si>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</si>
  <si>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</si>
  <si>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</si>
  <si>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</si>
  <si>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</si>
  <si>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</si>
  <si>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</si>
  <si>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</si>
  <si>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</si>
  <si>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</si>
  <si>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</si>
  <si>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</si>
  <si>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</si>
  <si>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</si>
  <si>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</si>
  <si>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</si>
  <si>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</si>
  <si>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</si>
  <si>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</si>
  <si>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</si>
  <si>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</si>
  <si>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</si>
  <si>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</si>
  <si>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</si>
  <si>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</si>
  <si>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</si>
  <si>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</si>
  <si>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</si>
  <si>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</si>
  <si>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</si>
  <si>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</si>
  <si>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</si>
  <si>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</si>
  <si>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</si>
  <si>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</si>
  <si>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</si>
  <si>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</si>
  <si>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</si>
  <si>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</si>
  <si>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</si>
  <si>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</si>
  <si>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</si>
  <si>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</si>
  <si>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</si>
  <si>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</si>
  <si>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</si>
  <si>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</si>
  <si>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</si>
  <si>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</si>
  <si>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</si>
  <si>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</si>
  <si>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</si>
  <si>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</si>
  <si>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</si>
  <si>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</si>
  <si>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</si>
  <si>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</si>
  <si>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</si>
  <si>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</si>
  <si>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</si>
  <si>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</si>
  <si>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</si>
  <si>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</si>
  <si>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</si>
  <si>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</si>
  <si>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</si>
  <si>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</si>
  <si>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</si>
  <si>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</si>
  <si>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</si>
  <si>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</si>
  <si>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</si>
  <si>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</si>
  <si>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</si>
  <si>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</si>
  <si>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</si>
  <si>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</si>
  <si>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</si>
  <si>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</si>
  <si>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</si>
  <si>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</si>
  <si>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</si>
  <si>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</si>
  <si>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</si>
  <si>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</si>
  <si>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</si>
  <si>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</si>
  <si>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</si>
  <si>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</si>
  <si>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</si>
  <si>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</si>
  <si>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</si>
  <si>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</si>
  <si>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</si>
  <si>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</si>
  <si>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</si>
  <si>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</si>
  <si>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</si>
  <si>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</si>
  <si>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</si>
  <si>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</si>
  <si>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</si>
  <si>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</si>
  <si>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</si>
  <si>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</si>
  <si>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</si>
  <si>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</si>
  <si>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</si>
  <si>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</si>
  <si>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</si>
  <si>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</si>
  <si>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</si>
  <si>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</si>
  <si>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</si>
  <si>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</si>
  <si>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</si>
  <si>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</si>
  <si>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</si>
  <si>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</si>
  <si>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</si>
  <si>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</si>
  <si>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</si>
  <si>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</si>
  <si>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</si>
  <si>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</si>
  <si>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</si>
  <si>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</si>
  <si>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</si>
  <si>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</si>
  <si>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</si>
  <si>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</si>
  <si>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</si>
  <si>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</si>
  <si>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</si>
  <si>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</si>
  <si>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</si>
  <si>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</si>
  <si>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</si>
  <si>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</si>
  <si>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</si>
  <si>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</si>
  <si>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</si>
  <si>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</si>
  <si>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</si>
  <si>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</si>
  <si>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</si>
  <si>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</si>
  <si>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</si>
  <si>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</si>
  <si>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</si>
  <si>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</si>
  <si>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</si>
  <si>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</si>
  <si>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</si>
  <si>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</si>
  <si>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</si>
  <si>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</si>
  <si>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</si>
  <si>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</si>
  <si>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</si>
  <si>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</si>
  <si>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</si>
  <si>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</si>
  <si>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</si>
  <si>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</si>
  <si>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</si>
  <si>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</si>
  <si>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</si>
  <si>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</si>
  <si>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</si>
  <si>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</si>
  <si>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</si>
  <si>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</si>
  <si>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</si>
  <si>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</si>
  <si>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</si>
  <si>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</si>
  <si>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</si>
  <si>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</si>
  <si>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</si>
  <si>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</si>
  <si>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</si>
  <si>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</si>
  <si>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</si>
  <si>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</si>
  <si>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</si>
  <si>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</si>
  <si>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</si>
  <si>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</si>
  <si>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</si>
  <si>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</si>
  <si>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</si>
  <si>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</si>
  <si>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</si>
  <si>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</si>
  <si>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</si>
  <si>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</si>
  <si>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</si>
  <si>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</si>
  <si>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</si>
  <si>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</si>
  <si>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</si>
  <si>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</si>
  <si>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</si>
  <si>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</si>
  <si>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</si>
  <si>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</si>
  <si>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</si>
  <si>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</si>
  <si>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</si>
  <si>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</si>
  <si>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</si>
  <si>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</si>
  <si>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</si>
  <si>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</si>
  <si>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</si>
  <si>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</si>
  <si>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</si>
  <si>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</si>
  <si>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</si>
  <si>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</si>
  <si>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</si>
  <si>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</si>
  <si>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</si>
  <si>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</si>
  <si>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</si>
  <si>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</si>
  <si>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</si>
  <si>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</si>
  <si>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</si>
  <si>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</si>
  <si>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</si>
  <si>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</si>
  <si>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</si>
  <si>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</si>
  <si>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</si>
  <si>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</si>
  <si>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</si>
  <si>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</si>
  <si>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</si>
  <si>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</si>
  <si>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</si>
  <si>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</si>
  <si>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</si>
  <si>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</si>
  <si>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</si>
  <si>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</si>
  <si>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</si>
  <si>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</si>
  <si>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</si>
  <si>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</si>
  <si>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</si>
  <si>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</si>
  <si>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</si>
  <si>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</si>
  <si>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</si>
  <si>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</si>
  <si>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</si>
  <si>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</si>
  <si>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</si>
  <si>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</si>
  <si>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</si>
  <si>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</si>
  <si>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</si>
  <si>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</si>
  <si>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</si>
  <si>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</si>
  <si>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</si>
  <si>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</si>
  <si>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</si>
  <si>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</si>
  <si>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</si>
  <si>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</si>
  <si>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</si>
  <si>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</si>
  <si>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</si>
  <si>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</si>
  <si>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</si>
  <si>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</si>
  <si>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</si>
  <si>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</si>
  <si>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</si>
  <si>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</si>
  <si>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</si>
  <si>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</si>
  <si>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</si>
  <si>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</si>
  <si>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</si>
  <si>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</si>
  <si>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</si>
  <si>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</si>
  <si>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</si>
  <si>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</si>
  <si>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</si>
  <si>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</si>
  <si>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</si>
  <si>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</si>
  <si>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</si>
  <si>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</si>
  <si>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</si>
  <si>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</si>
  <si>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</si>
  <si>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</si>
  <si>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</si>
  <si>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</si>
  <si>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</si>
  <si>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</si>
  <si>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</si>
  <si>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</si>
  <si>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</si>
  <si>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</si>
  <si>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</si>
  <si>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</si>
  <si>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</si>
  <si>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</si>
  <si>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</si>
  <si>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</si>
  <si>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</si>
  <si>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</si>
  <si>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</si>
  <si>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</si>
  <si>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</si>
  <si>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</si>
  <si>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</si>
  <si>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</si>
  <si>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</si>
  <si>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</si>
  <si>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</si>
  <si>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</si>
  <si>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</si>
  <si>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</si>
  <si>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</si>
  <si>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</si>
  <si>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</si>
  <si>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</si>
  <si>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</si>
  <si>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</si>
  <si>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</si>
  <si>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</si>
  <si>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</si>
  <si>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</si>
  <si>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</si>
  <si>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</si>
  <si>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</si>
  <si>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</si>
  <si>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</si>
  <si>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</si>
  <si>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</si>
  <si>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</si>
  <si>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</si>
  <si>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</si>
  <si>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</si>
  <si>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</si>
  <si>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</si>
  <si>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</si>
  <si>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</si>
  <si>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</si>
  <si>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</si>
  <si>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</si>
  <si>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</si>
  <si>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</si>
  <si>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</si>
  <si>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</si>
  <si>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</si>
  <si>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</si>
  <si>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</si>
  <si>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</si>
  <si>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</si>
  <si>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</si>
  <si>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</si>
  <si>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</si>
  <si>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</si>
  <si>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</si>
  <si>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</si>
  <si>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</si>
  <si>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</si>
  <si>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</si>
  <si>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</si>
  <si>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</si>
  <si>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</si>
  <si>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</si>
  <si>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</si>
  <si>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</si>
  <si>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</si>
  <si>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</si>
  <si>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</si>
  <si>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</si>
  <si>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</si>
  <si>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</si>
  <si>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</si>
  <si>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</si>
  <si>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</si>
  <si>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</si>
  <si>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</si>
  <si>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</si>
  <si>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</si>
  <si>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</si>
  <si>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</si>
  <si>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</si>
  <si>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</si>
  <si>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</si>
  <si>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</si>
  <si>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</si>
  <si>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</si>
  <si>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</si>
  <si>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</si>
  <si>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</si>
  <si>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</si>
  <si>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</si>
  <si>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</si>
  <si>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</si>
  <si>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</si>
  <si>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</si>
  <si>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</si>
  <si>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</si>
  <si>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</si>
  <si>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</si>
  <si>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</si>
  <si>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</si>
  <si>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</si>
  <si>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</si>
  <si>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</si>
  <si>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</si>
  <si>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</si>
  <si>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</si>
  <si>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</si>
  <si>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</si>
  <si>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</si>
  <si>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</si>
  <si>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</si>
  <si>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</si>
  <si>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</si>
  <si>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</si>
  <si>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</si>
  <si>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</si>
  <si>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</si>
  <si>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</si>
  <si>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</si>
  <si>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</si>
  <si>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</si>
  <si>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</si>
  <si>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</si>
  <si>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</si>
  <si>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</si>
  <si>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</si>
  <si>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</si>
  <si>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</si>
  <si>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</si>
  <si>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</si>
  <si>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</si>
  <si>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</si>
  <si>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</si>
  <si>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</si>
  <si>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</si>
  <si>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</si>
  <si>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</si>
  <si>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</si>
  <si>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</si>
  <si>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</si>
  <si>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</si>
  <si>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</si>
  <si>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</si>
  <si>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</si>
  <si>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</si>
  <si>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</si>
  <si>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</si>
  <si>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</si>
  <si>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</si>
  <si>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</si>
  <si>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</si>
  <si>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</si>
  <si>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</si>
  <si>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</si>
  <si>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</si>
  <si>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</si>
  <si>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</si>
  <si>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</si>
  <si>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</si>
  <si>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</si>
  <si>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</si>
  <si>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</si>
  <si>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</si>
  <si>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</si>
  <si>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</si>
  <si>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</si>
  <si>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</si>
  <si>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</si>
  <si>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</si>
  <si>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</si>
  <si>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</si>
  <si>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</si>
  <si>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</si>
  <si>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</si>
  <si>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</si>
  <si>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</si>
  <si>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</si>
  <si>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</si>
  <si>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</si>
  <si>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</si>
  <si>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</si>
  <si>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</si>
  <si>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</si>
  <si>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</si>
  <si>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</si>
  <si>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</si>
  <si>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</si>
  <si>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</si>
  <si>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</si>
  <si>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</si>
  <si>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</si>
  <si>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</si>
  <si>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</si>
  <si>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</si>
  <si>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</si>
  <si>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</si>
  <si>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</si>
  <si>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</si>
  <si>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</si>
  <si>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</si>
  <si>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</si>
  <si>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</si>
  <si>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</si>
  <si>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</si>
  <si>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</si>
  <si>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</si>
  <si>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</si>
  <si>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</si>
  <si>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</si>
  <si>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</si>
  <si>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</si>
  <si>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</si>
  <si>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</si>
  <si>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</si>
  <si>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</si>
  <si>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</si>
  <si>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</si>
  <si>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</si>
  <si>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</si>
  <si>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</si>
  <si>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</si>
  <si>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</si>
  <si>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</si>
  <si>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</si>
  <si>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</si>
  <si>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</si>
  <si>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</si>
  <si>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</si>
  <si>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</si>
  <si>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</si>
  <si>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</si>
  <si>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</si>
  <si>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</si>
  <si>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</si>
  <si>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</si>
  <si>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</si>
  <si>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</si>
  <si>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</si>
  <si>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</si>
  <si>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</si>
  <si>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</si>
  <si>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</si>
  <si>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</si>
  <si>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</si>
  <si>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</si>
  <si>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</si>
  <si>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</si>
  <si>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</si>
  <si>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</si>
  <si>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</si>
  <si>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</si>
  <si>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</si>
  <si>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</si>
  <si>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</si>
  <si>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</si>
  <si>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</si>
  <si>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</si>
  <si>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</si>
  <si>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</si>
  <si>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</si>
  <si>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</si>
  <si>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</si>
  <si>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</si>
  <si>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</si>
  <si>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</si>
  <si>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</si>
  <si>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</si>
  <si>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</si>
  <si>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</si>
  <si>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</si>
  <si>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</si>
  <si>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</si>
  <si>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</si>
  <si>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</si>
  <si>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</si>
  <si>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</si>
  <si>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</si>
  <si>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</si>
  <si>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</si>
  <si>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</si>
  <si>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</si>
  <si>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</si>
  <si>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</si>
  <si>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</si>
  <si>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</si>
  <si>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</si>
  <si>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</si>
  <si>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</si>
  <si>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</si>
  <si>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</si>
  <si>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</si>
  <si>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</si>
  <si>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</si>
  <si>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</si>
  <si>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</si>
  <si>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</si>
  <si>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</si>
  <si>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</si>
  <si>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</si>
  <si>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</si>
  <si>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</si>
  <si>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</si>
  <si>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</si>
  <si>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</si>
  <si>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</si>
  <si>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</si>
  <si>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</si>
  <si>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</si>
  <si>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</si>
  <si>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</si>
  <si>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</si>
  <si>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</si>
  <si>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</si>
  <si>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</si>
  <si>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</si>
  <si>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</si>
  <si>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</si>
  <si>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</si>
  <si>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</si>
  <si>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</si>
  <si>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</si>
  <si>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</si>
  <si>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</si>
  <si>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</si>
  <si>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</si>
  <si>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</si>
  <si>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</si>
  <si>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</si>
  <si>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</si>
  <si>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</si>
  <si>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</si>
  <si>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</si>
  <si>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</si>
  <si>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</si>
  <si>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</si>
  <si>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</si>
  <si>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</si>
  <si>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</si>
  <si>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</si>
  <si>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</si>
  <si>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</si>
  <si>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</si>
  <si>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</si>
  <si>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</si>
  <si>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</si>
  <si>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</si>
  <si>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</si>
  <si>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</si>
  <si>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</si>
  <si>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</si>
  <si>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</si>
  <si>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</si>
  <si>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</si>
  <si>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</si>
  <si>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</si>
  <si>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</si>
  <si>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</si>
  <si>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</si>
  <si>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</si>
  <si>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</si>
  <si>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</si>
  <si>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</si>
  <si>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</si>
  <si>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</si>
  <si>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</si>
  <si>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</si>
  <si>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</si>
  <si>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</si>
  <si>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</si>
  <si>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</si>
  <si>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</si>
  <si>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</si>
  <si>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</si>
  <si>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</si>
  <si>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</si>
  <si>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</si>
  <si>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</si>
  <si>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</si>
  <si>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</si>
  <si>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</si>
  <si>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</si>
  <si>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</si>
  <si>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</si>
  <si>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</si>
  <si>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</si>
  <si>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</si>
  <si>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</si>
  <si>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</si>
  <si>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</si>
  <si>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</si>
  <si>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</si>
  <si>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</si>
  <si>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</si>
  <si>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</si>
  <si>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</si>
  <si>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</si>
  <si>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</si>
  <si>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</si>
  <si>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</si>
  <si>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</si>
  <si>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</si>
  <si>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</si>
  <si>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</si>
  <si>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</si>
  <si>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</si>
  <si>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</si>
  <si>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</si>
  <si>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</si>
  <si>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</si>
  <si>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</si>
  <si>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</si>
  <si>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</si>
  <si>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</si>
  <si>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</si>
  <si>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</si>
  <si>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</si>
  <si>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</si>
  <si>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</si>
  <si>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</si>
  <si>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</si>
  <si>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</si>
  <si>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</si>
  <si>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</si>
  <si>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</si>
  <si>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</si>
  <si>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</si>
  <si>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</si>
  <si>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</si>
  <si>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</si>
  <si>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</si>
  <si>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</si>
  <si>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</si>
  <si>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</si>
  <si>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</si>
  <si>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</si>
  <si>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</si>
  <si>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</si>
  <si>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</si>
  <si>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</si>
  <si>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</si>
  <si>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</si>
  <si>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</si>
  <si>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</si>
  <si>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</si>
  <si>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</si>
  <si>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</si>
  <si>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</si>
  <si>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</si>
  <si>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</si>
  <si>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</si>
  <si>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</si>
  <si>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</si>
  <si>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</si>
  <si>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</si>
  <si>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</si>
  <si>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</si>
  <si>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</si>
  <si>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</si>
  <si>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</si>
  <si>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</si>
  <si>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</si>
  <si>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</si>
  <si>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</si>
  <si>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</si>
  <si>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</si>
  <si>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</si>
  <si>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</si>
  <si>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</si>
  <si>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</si>
  <si>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</si>
  <si>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</si>
  <si>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</si>
  <si>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</si>
  <si>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</si>
  <si>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</si>
  <si>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</si>
  <si>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</si>
  <si>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</si>
  <si>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</si>
  <si>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</si>
  <si>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</si>
  <si>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</si>
  <si>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</si>
  <si>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</si>
  <si>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</si>
  <si>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</si>
  <si>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</si>
  <si>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</si>
  <si>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</si>
  <si>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</si>
  <si>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</si>
  <si>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</si>
  <si>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</si>
  <si>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</si>
  <si>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</si>
  <si>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</si>
  <si>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</si>
  <si>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</si>
  <si>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</si>
  <si>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</si>
  <si>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</si>
  <si>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</si>
  <si>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</si>
  <si>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</si>
  <si>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</si>
  <si>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</si>
  <si>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</si>
  <si>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</si>
  <si>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</si>
  <si>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</si>
  <si>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</si>
  <si>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</si>
  <si>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</si>
  <si>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</si>
  <si>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</si>
  <si>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</si>
  <si>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</si>
  <si>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</si>
  <si>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</si>
  <si>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</si>
  <si>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</si>
  <si>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</si>
  <si>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</si>
  <si>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</si>
  <si>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</si>
  <si>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</si>
  <si>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</si>
  <si>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</si>
  <si>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</si>
  <si>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</si>
  <si>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</si>
  <si>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</si>
  <si>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</si>
  <si>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</si>
  <si>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</si>
  <si>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</si>
  <si>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</si>
  <si>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</si>
  <si>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</si>
  <si>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</si>
  <si>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</si>
  <si>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</si>
  <si>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</si>
  <si>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</si>
  <si>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</si>
  <si>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</si>
  <si>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</si>
  <si>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</si>
  <si>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</si>
  <si>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</si>
  <si>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</si>
  <si>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</si>
  <si>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</si>
  <si>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</si>
  <si>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</si>
  <si>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</si>
  <si>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</si>
  <si>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</si>
  <si>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</si>
  <si>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</si>
  <si>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</si>
  <si>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</si>
  <si>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</si>
  <si>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</si>
  <si>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</si>
  <si>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</si>
  <si>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</si>
  <si>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</si>
  <si>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</si>
  <si>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</si>
  <si>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</si>
  <si>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</si>
  <si>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</si>
  <si>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</si>
  <si>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</si>
  <si>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</si>
  <si>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</si>
  <si>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</si>
  <si>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</si>
  <si>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</si>
  <si>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</si>
  <si>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</si>
  <si>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</si>
  <si>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</si>
  <si>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</si>
  <si>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</si>
  <si>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</si>
  <si>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</si>
  <si>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</si>
  <si>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</si>
  <si>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</si>
  <si>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</si>
  <si>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</si>
  <si>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</si>
  <si>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</si>
  <si>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</si>
  <si>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</si>
  <si>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</si>
  <si>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</si>
  <si>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</si>
  <si>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</si>
  <si>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</si>
  <si>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</si>
  <si>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</si>
  <si>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</si>
  <si>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</si>
  <si>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</si>
  <si>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</si>
  <si>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</si>
  <si>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</si>
  <si>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</si>
  <si>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</si>
  <si>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</si>
  <si>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</si>
  <si>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</si>
  <si>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</si>
  <si>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</si>
  <si>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</si>
  <si>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</si>
  <si>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</si>
  <si>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</si>
  <si>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</si>
  <si>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</si>
  <si>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</si>
  <si>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</si>
  <si>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</si>
  <si>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</si>
  <si>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</si>
  <si>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</si>
  <si>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</si>
  <si>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</si>
  <si>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</si>
  <si>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</si>
  <si>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</si>
  <si>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</si>
  <si>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</si>
  <si>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</si>
  <si>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</si>
  <si>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</si>
  <si>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</si>
  <si>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</si>
  <si>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</si>
  <si>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</si>
  <si>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</si>
  <si>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</si>
  <si>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</si>
  <si>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</si>
  <si>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</si>
  <si>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</si>
  <si>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</si>
  <si>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</si>
  <si>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</si>
  <si>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</si>
  <si>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</si>
  <si>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</si>
  <si>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</si>
  <si>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</si>
  <si>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</si>
  <si>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</si>
  <si>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</si>
  <si>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</si>
  <si>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</si>
  <si>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</si>
  <si>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</si>
  <si>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</si>
  <si>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</si>
  <si>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</si>
  <si>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</si>
  <si>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</si>
  <si>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</si>
  <si>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</si>
  <si>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</si>
  <si>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</si>
  <si>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</si>
  <si>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</si>
  <si>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</si>
  <si>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</si>
  <si>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</si>
  <si>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</si>
  <si>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</si>
  <si>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</si>
  <si>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</si>
  <si>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</si>
  <si>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</si>
  <si>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</si>
  <si>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</si>
  <si>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</si>
  <si>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</si>
  <si>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</si>
  <si>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</si>
  <si>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</si>
  <si>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</si>
  <si>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</si>
  <si>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</si>
  <si>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</si>
  <si>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</si>
  <si>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</si>
  <si>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</si>
  <si>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</si>
  <si>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</si>
  <si>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</si>
  <si>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</si>
  <si>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</si>
  <si>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</si>
  <si>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</si>
  <si>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</si>
  <si>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</si>
  <si>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</si>
  <si>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</si>
  <si>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</si>
  <si>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</si>
  <si>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</si>
  <si>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</si>
  <si>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</si>
  <si>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</si>
  <si>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</si>
  <si>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</si>
  <si>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</si>
  <si>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</si>
  <si>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</si>
  <si>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</si>
  <si>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</si>
  <si>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</si>
  <si>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</si>
  <si>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</si>
  <si>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</si>
  <si>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</si>
  <si>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</si>
  <si>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</si>
  <si>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</si>
  <si>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</si>
  <si>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</si>
  <si>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</si>
  <si>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</si>
  <si>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</si>
  <si>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</si>
  <si>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</si>
  <si>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</si>
  <si>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</si>
  <si>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</si>
  <si>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</si>
  <si>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</si>
  <si>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</si>
  <si>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</si>
  <si>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</si>
  <si>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</si>
  <si>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</si>
  <si>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</si>
  <si>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</si>
  <si>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</si>
  <si>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</si>
  <si>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</si>
  <si>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</si>
  <si>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</si>
  <si>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</si>
  <si>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</si>
  <si>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</si>
  <si>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</si>
  <si>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</si>
  <si>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</si>
  <si>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</si>
  <si>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</si>
  <si>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</si>
  <si>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</si>
  <si>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</si>
  <si>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</si>
  <si>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</si>
  <si>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</si>
  <si>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</si>
  <si>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</si>
  <si>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</si>
  <si>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</si>
  <si>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</si>
  <si>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</si>
  <si>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</si>
  <si>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</si>
  <si>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</si>
  <si>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</si>
  <si>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</si>
  <si>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</si>
  <si>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</si>
  <si>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</si>
  <si>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</si>
  <si>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</si>
  <si>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</si>
  <si>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</si>
  <si>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</si>
  <si>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</si>
  <si>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</si>
  <si>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</si>
  <si>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</si>
  <si>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</si>
  <si>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</si>
  <si>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</si>
  <si>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</si>
  <si>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</si>
  <si>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</si>
  <si>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</si>
  <si>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</si>
  <si>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</si>
  <si>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</si>
  <si>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</si>
  <si>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</si>
  <si>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</si>
  <si>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</si>
  <si>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</si>
  <si>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</si>
  <si>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</si>
  <si>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</si>
  <si>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</si>
  <si>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</si>
  <si>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</si>
  <si>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</si>
  <si>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</si>
  <si>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</si>
  <si>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</si>
  <si>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</si>
  <si>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</si>
  <si>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</si>
  <si>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</si>
  <si>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</si>
  <si>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</si>
  <si>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</si>
  <si>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</si>
  <si>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</si>
  <si>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</si>
  <si>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</si>
  <si>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</si>
  <si>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</si>
  <si>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</si>
  <si>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</si>
  <si>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</si>
  <si>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</si>
  <si>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</si>
  <si>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</si>
  <si>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</si>
  <si>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</si>
  <si>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</si>
  <si>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</si>
  <si>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</si>
  <si>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</si>
  <si>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</si>
  <si>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</si>
  <si>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</si>
  <si>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</si>
  <si>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</si>
  <si>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</si>
  <si>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</si>
  <si>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</si>
  <si>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</si>
  <si>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</si>
  <si>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</si>
  <si>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</si>
  <si>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</si>
  <si>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</si>
  <si>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</si>
  <si>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</si>
  <si>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</si>
  <si>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</si>
  <si>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</si>
  <si>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</si>
  <si>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</si>
  <si>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</si>
  <si>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</si>
  <si>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</si>
  <si>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</si>
  <si>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</si>
  <si>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</si>
  <si>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</si>
  <si>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</si>
  <si>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</si>
  <si>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</si>
  <si>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</si>
  <si>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</si>
  <si>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</si>
  <si>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</si>
  <si>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</si>
  <si>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</si>
  <si>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</si>
  <si>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</si>
  <si>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</si>
  <si>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</si>
  <si>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</si>
  <si>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</si>
  <si>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</si>
  <si>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</si>
  <si>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</si>
  <si>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</si>
  <si>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</si>
  <si>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</si>
  <si>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</si>
  <si>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</si>
  <si>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</si>
  <si>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</si>
  <si>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</si>
  <si>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</si>
  <si>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</si>
  <si>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</si>
  <si>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</si>
  <si>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</si>
  <si>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</si>
  <si>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</si>
  <si>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</si>
  <si>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</si>
  <si>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</si>
  <si>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</si>
  <si>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</si>
  <si>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</si>
  <si>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</si>
  <si>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</si>
  <si>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</si>
  <si>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</si>
  <si>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</si>
  <si>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</si>
  <si>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</si>
  <si>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</si>
  <si>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</si>
  <si>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</si>
  <si>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</si>
  <si>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</si>
  <si>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</si>
  <si>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</si>
  <si>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</si>
  <si>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</si>
  <si>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</si>
  <si>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</si>
  <si>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</si>
  <si>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</si>
  <si>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</si>
  <si>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</si>
  <si>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</si>
  <si>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</si>
  <si>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</si>
  <si>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</si>
  <si>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</si>
  <si>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</si>
  <si>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</si>
  <si>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</si>
  <si>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</si>
  <si>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</si>
  <si>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</si>
  <si>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</si>
  <si>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</si>
  <si>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</si>
  <si>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</si>
  <si>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</si>
  <si>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</si>
  <si>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</si>
  <si>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</si>
  <si>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</si>
  <si>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</si>
  <si>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</si>
  <si>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</si>
  <si>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</si>
  <si>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</si>
  <si>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</si>
  <si>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</si>
  <si>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</si>
  <si>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</si>
  <si>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</si>
  <si>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</si>
  <si>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</si>
  <si>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</si>
  <si>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</si>
  <si>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</si>
  <si>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</si>
  <si>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</si>
  <si>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</si>
  <si>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</si>
  <si>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</si>
  <si>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</si>
  <si>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</si>
  <si>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</si>
  <si>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</si>
  <si>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</si>
  <si>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</si>
  <si>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</si>
  <si>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</si>
  <si>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</si>
  <si>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</si>
  <si>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</si>
  <si>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</si>
  <si>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</si>
  <si>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</si>
  <si>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</si>
  <si>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</si>
  <si>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</si>
  <si>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</si>
  <si>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</si>
  <si>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</si>
  <si>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</si>
  <si>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</si>
  <si>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</si>
  <si>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</si>
  <si>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</si>
  <si>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</si>
  <si>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</si>
  <si>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</si>
  <si>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</si>
  <si>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</si>
  <si>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</si>
  <si>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</si>
  <si>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</si>
  <si>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</si>
  <si>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</si>
  <si>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</si>
  <si>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</si>
  <si>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</si>
  <si>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</si>
  <si>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</si>
  <si>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</si>
  <si>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</si>
  <si>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</si>
  <si>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</si>
  <si>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</si>
  <si>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</si>
  <si>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</si>
  <si>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</si>
  <si>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</si>
  <si>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</si>
  <si>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</si>
  <si>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</si>
  <si>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</si>
  <si>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</si>
  <si>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</si>
  <si>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</si>
  <si>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</si>
  <si>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</si>
  <si>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</si>
  <si>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</si>
  <si>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</si>
  <si>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</si>
  <si>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</si>
  <si>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</si>
  <si>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</si>
  <si>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</si>
  <si>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</si>
  <si>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</si>
  <si>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</si>
  <si>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</si>
  <si>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</si>
  <si>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</si>
  <si>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</si>
  <si>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</si>
  <si>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</si>
  <si>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</si>
  <si>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</si>
  <si>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</si>
  <si>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</si>
  <si>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</si>
  <si>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</si>
  <si>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</si>
  <si>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</si>
  <si>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</si>
  <si>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</si>
  <si>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</si>
  <si>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</si>
  <si>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</si>
  <si>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</si>
  <si>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</si>
  <si>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</si>
  <si>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</si>
  <si>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</si>
  <si>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</si>
  <si>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</si>
  <si>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</si>
  <si>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</si>
  <si>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</si>
  <si>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</si>
  <si>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</si>
  <si>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</si>
  <si>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</si>
  <si>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</si>
  <si>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</si>
  <si>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</si>
  <si>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</si>
  <si>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</si>
  <si>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</si>
  <si>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</si>
  <si>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</si>
  <si>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</si>
  <si>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</si>
  <si>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</si>
  <si>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</si>
  <si>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</si>
  <si>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</si>
  <si>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</si>
  <si>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</si>
  <si>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</si>
  <si>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</si>
  <si>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</si>
  <si>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</si>
  <si>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</si>
  <si>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</si>
  <si>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</si>
  <si>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</si>
  <si>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</si>
  <si>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</si>
  <si>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</si>
  <si>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</si>
  <si>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</si>
  <si>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</si>
  <si>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</si>
  <si>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</si>
  <si>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</si>
  <si>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</si>
  <si>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</si>
  <si>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</si>
  <si>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</si>
  <si>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</si>
  <si>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</si>
  <si>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</si>
  <si>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</si>
  <si>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</si>
  <si>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</si>
  <si>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</si>
  <si>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</si>
  <si>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</si>
  <si>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</si>
  <si>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</si>
  <si>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</si>
  <si>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</si>
  <si>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</si>
  <si>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</si>
  <si>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</si>
  <si>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</si>
  <si>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</si>
  <si>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</si>
  <si>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</si>
  <si>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</si>
  <si>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</si>
  <si>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</si>
  <si>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</si>
  <si>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</si>
  <si>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</si>
  <si>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</si>
  <si>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</si>
  <si>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</si>
  <si>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</si>
  <si>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</si>
  <si>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</si>
  <si>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</si>
  <si>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</si>
  <si>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</si>
  <si>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</si>
  <si>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</si>
  <si>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</si>
  <si>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</si>
  <si>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</si>
  <si>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</si>
  <si>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</si>
  <si>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</si>
  <si>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</si>
  <si>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</si>
  <si>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</si>
  <si>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</si>
  <si>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</si>
  <si>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</si>
  <si>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</si>
  <si>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</si>
  <si>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</si>
  <si>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</si>
  <si>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</si>
  <si>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</si>
  <si>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</si>
  <si>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</si>
  <si>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</si>
  <si>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</si>
  <si>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</si>
  <si>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</si>
  <si>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</si>
  <si>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</si>
  <si>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</si>
  <si>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</si>
  <si>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</si>
  <si>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</si>
  <si>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</si>
  <si>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</si>
  <si>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</si>
  <si>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</si>
  <si>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</si>
  <si>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</si>
  <si>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</si>
  <si>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</si>
  <si>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</si>
  <si>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</si>
  <si>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</si>
  <si>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</si>
  <si>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</si>
  <si>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</si>
  <si>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</si>
  <si>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</si>
  <si>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</si>
  <si>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</si>
  <si>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</si>
  <si>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</si>
  <si>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</si>
  <si>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</si>
  <si>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</si>
  <si>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</si>
  <si>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</si>
  <si>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</si>
  <si>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</si>
  <si>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</si>
  <si>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</si>
  <si>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</si>
  <si>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</si>
  <si>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</si>
  <si>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</si>
  <si>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</si>
  <si>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</si>
  <si>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</si>
  <si>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</si>
  <si>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</si>
  <si>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</si>
  <si>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</si>
  <si>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</si>
  <si>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</si>
  <si>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</si>
  <si>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</si>
  <si>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</si>
  <si>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</si>
  <si>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</si>
  <si>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</si>
  <si>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</si>
  <si>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</si>
  <si>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</si>
  <si>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</si>
  <si>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</si>
  <si>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</si>
  <si>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</si>
  <si>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</si>
  <si>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</si>
  <si>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</si>
  <si>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</si>
  <si>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</si>
  <si>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</si>
  <si>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</si>
  <si>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</si>
  <si>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</si>
  <si>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</si>
  <si>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</si>
  <si>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</si>
  <si>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</si>
  <si>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</si>
  <si>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</si>
  <si>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</si>
  <si>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</si>
  <si>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</si>
  <si>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</si>
  <si>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</si>
  <si>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</si>
  <si>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</si>
  <si>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</si>
  <si>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</si>
  <si>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</si>
  <si>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</si>
  <si>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</si>
  <si>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</si>
  <si>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</si>
  <si>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</si>
  <si>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</si>
  <si>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</si>
  <si>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</si>
  <si>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</si>
  <si>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</si>
  <si>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</si>
  <si>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</si>
  <si>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</si>
  <si>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</si>
  <si>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</si>
  <si>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</si>
  <si>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</si>
  <si>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</si>
  <si>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</si>
  <si>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</si>
  <si>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</si>
  <si>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</si>
  <si>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</si>
  <si>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</si>
  <si>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</si>
  <si>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</si>
  <si>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</si>
  <si>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</si>
  <si>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</si>
  <si>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</si>
  <si>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</si>
  <si>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</si>
  <si>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</si>
  <si>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</si>
  <si>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</si>
  <si>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</si>
  <si>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</si>
  <si>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</si>
  <si>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</si>
  <si>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</si>
  <si>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</si>
  <si>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</si>
  <si>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</si>
  <si>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</si>
  <si>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</si>
  <si>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</si>
  <si>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</si>
  <si>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</si>
  <si>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</si>
  <si>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</si>
  <si>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</si>
  <si>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</si>
  <si>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</si>
  <si>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</si>
  <si>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</si>
  <si>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</si>
  <si>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</si>
  <si>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</si>
  <si>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</si>
  <si>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</si>
  <si>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</si>
  <si>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</si>
  <si>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</si>
  <si>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</si>
  <si>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</si>
  <si>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</si>
  <si>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</si>
  <si>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</si>
  <si>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</si>
  <si>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</si>
  <si>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</si>
  <si>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</si>
  <si>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</si>
  <si>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</si>
  <si>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</si>
  <si>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</si>
  <si>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</si>
  <si>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</si>
  <si>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</si>
  <si>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</si>
  <si>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</si>
  <si>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</si>
  <si>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</si>
  <si>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</si>
  <si>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</si>
  <si>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</si>
  <si>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</si>
  <si>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</si>
  <si>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</si>
  <si>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</si>
  <si>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</si>
  <si>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</si>
  <si>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</si>
  <si>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</si>
  <si>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</si>
  <si>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</si>
  <si>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</si>
  <si>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</si>
  <si>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</si>
  <si>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</si>
  <si>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</si>
  <si>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</si>
  <si>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</si>
  <si>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</si>
  <si>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</si>
  <si>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</si>
  <si>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</si>
  <si>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</si>
  <si>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</si>
  <si>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</si>
  <si>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</si>
  <si>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</si>
  <si>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</si>
  <si>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</si>
  <si>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</si>
  <si>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</si>
  <si>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</si>
  <si>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</si>
  <si>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</si>
  <si>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</si>
  <si>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</si>
  <si>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</si>
  <si>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</si>
  <si>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</si>
  <si>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</si>
  <si>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</si>
  <si>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</si>
  <si>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</si>
  <si>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</si>
  <si>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</si>
  <si>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</si>
  <si>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</si>
  <si>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</si>
  <si>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</si>
  <si>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</si>
  <si>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</si>
  <si>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</si>
  <si>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</si>
  <si>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</si>
  <si>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</si>
  <si>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</si>
  <si>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</si>
  <si>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</si>
  <si>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</si>
  <si>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</si>
  <si>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</si>
  <si>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</si>
  <si>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</si>
  <si>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</si>
  <si>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</si>
  <si>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</si>
  <si>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</si>
  <si>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</si>
  <si>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</si>
  <si>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</si>
  <si>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</si>
  <si>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</si>
  <si>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</si>
  <si>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</si>
  <si>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</si>
  <si>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</si>
  <si>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</si>
  <si>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</si>
  <si>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</si>
  <si>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</si>
  <si>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</si>
  <si>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</si>
  <si>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</si>
  <si>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</si>
  <si>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</si>
  <si>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</si>
  <si>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</si>
  <si>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</si>
  <si>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</si>
  <si>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</si>
  <si>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</si>
  <si>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</si>
  <si>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</si>
  <si>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</si>
  <si>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</si>
  <si>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</si>
  <si>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</si>
  <si>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</si>
  <si>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</si>
  <si>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</si>
  <si>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</si>
  <si>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</si>
  <si>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</si>
  <si>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</si>
  <si>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</si>
  <si>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</si>
  <si>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</si>
  <si>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</si>
  <si>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</si>
  <si>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</si>
  <si>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</si>
  <si>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</si>
  <si>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</si>
  <si>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</si>
  <si>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</si>
  <si>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</si>
  <si>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</si>
  <si>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</si>
  <si>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</si>
  <si>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</si>
  <si>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</si>
  <si>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</si>
  <si>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</si>
  <si>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</si>
  <si>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</si>
  <si>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</si>
  <si>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</si>
  <si>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</si>
  <si>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</si>
  <si>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</si>
  <si>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</si>
  <si>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</si>
  <si>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</si>
  <si>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</si>
  <si>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</si>
  <si>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</si>
  <si>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</si>
  <si>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</si>
  <si>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</si>
  <si>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</si>
  <si>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</si>
  <si>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</si>
  <si>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</si>
  <si>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</si>
  <si>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</si>
  <si>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</si>
  <si>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</si>
  <si>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</si>
  <si>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</si>
  <si>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</si>
  <si>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</si>
  <si>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</si>
  <si>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</si>
  <si>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</si>
  <si>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</si>
  <si>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</si>
  <si>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</si>
  <si>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</si>
  <si>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</si>
  <si>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</si>
  <si>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</si>
  <si>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</si>
  <si>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</si>
  <si>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</si>
  <si>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</si>
  <si>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</si>
  <si>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</si>
  <si>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</si>
  <si>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</si>
  <si>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</si>
  <si>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</si>
  <si>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</si>
  <si>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</si>
  <si>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</si>
  <si>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</si>
  <si>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</si>
  <si>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</si>
  <si>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</si>
  <si>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</si>
  <si>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</si>
  <si>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</si>
  <si>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</si>
  <si>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</si>
  <si>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</si>
  <si>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</si>
  <si>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</si>
  <si>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</si>
  <si>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</si>
  <si>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</si>
  <si>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</si>
  <si>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</si>
  <si>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</si>
  <si>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</si>
  <si>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</si>
  <si>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</si>
  <si>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</si>
  <si>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</si>
  <si>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</si>
  <si>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</si>
  <si>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</si>
  <si>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</si>
  <si>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</si>
  <si>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</si>
  <si>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</si>
  <si>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</si>
  <si>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</si>
  <si>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</si>
  <si>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</si>
  <si>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</si>
  <si>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</si>
  <si>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</si>
  <si>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</si>
  <si>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</si>
  <si>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</si>
  <si>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</si>
  <si>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</si>
  <si>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</si>
  <si>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</si>
  <si>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</si>
  <si>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</si>
  <si>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</si>
  <si>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</si>
  <si>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</si>
  <si>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</si>
  <si>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</si>
  <si>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</si>
  <si>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</si>
  <si>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</si>
  <si>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</si>
  <si>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</si>
  <si>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</si>
  <si>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</si>
  <si>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</si>
  <si>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</si>
  <si>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</si>
  <si>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</si>
  <si>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</si>
  <si>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</si>
  <si>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</si>
  <si>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</si>
  <si>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</si>
  <si>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</si>
  <si>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</si>
  <si>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</si>
  <si>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</si>
  <si>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</si>
  <si>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</si>
  <si>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</si>
  <si>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</si>
  <si>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</si>
  <si>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</si>
  <si>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</si>
  <si>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</si>
  <si>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</si>
  <si>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</si>
  <si>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</si>
  <si>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</si>
  <si>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</si>
  <si>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</si>
  <si>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</si>
  <si>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</si>
  <si>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</si>
  <si>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</si>
  <si>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</si>
  <si>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</si>
  <si>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</si>
  <si>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</si>
  <si>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</si>
  <si>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</si>
  <si>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</si>
  <si>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</si>
  <si>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</si>
  <si>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</si>
  <si>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</si>
  <si>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</si>
  <si>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</si>
  <si>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</si>
  <si>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</si>
  <si>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</si>
  <si>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</si>
  <si>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</si>
  <si>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</si>
  <si>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</si>
  <si>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</si>
  <si>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</si>
  <si>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</si>
  <si>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</si>
  <si>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</si>
  <si>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</si>
  <si>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</si>
  <si>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</si>
  <si>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</si>
  <si>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</si>
  <si>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</si>
  <si>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</si>
  <si>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</si>
  <si>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</si>
  <si>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</si>
  <si>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</si>
  <si>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</si>
  <si>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</si>
  <si>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</si>
  <si>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</si>
  <si>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</si>
  <si>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</si>
  <si>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</si>
  <si>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</si>
  <si>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</si>
  <si>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</si>
  <si>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</si>
  <si>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</si>
  <si>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</si>
  <si>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</si>
  <si>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</si>
  <si>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</si>
  <si>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</si>
  <si>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</si>
  <si>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</si>
  <si>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</si>
  <si>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</si>
  <si>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</si>
  <si>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</si>
  <si>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</si>
  <si>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</si>
  <si>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</si>
  <si>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</si>
  <si>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</si>
  <si>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</si>
  <si>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</si>
  <si>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</si>
  <si>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</si>
  <si>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</si>
  <si>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</si>
  <si>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</si>
  <si>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</si>
  <si>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</si>
  <si>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</si>
  <si>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</si>
  <si>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</si>
  <si>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</si>
  <si>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</si>
  <si>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</si>
  <si>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</si>
  <si>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</si>
  <si>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</si>
  <si>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</si>
  <si>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</si>
  <si>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</si>
  <si>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</si>
  <si>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</si>
  <si>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</si>
  <si>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</si>
  <si>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</si>
  <si>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</si>
  <si>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</si>
  <si>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</si>
  <si>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</si>
  <si>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</si>
  <si>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</si>
  <si>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</si>
  <si>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</si>
  <si>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</si>
  <si>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</si>
  <si>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</si>
  <si>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</si>
  <si>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</si>
  <si>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</si>
  <si>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</si>
  <si>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</si>
  <si>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</si>
  <si>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</si>
  <si>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</si>
  <si>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</si>
  <si>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</si>
  <si>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</si>
  <si>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</si>
  <si>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</si>
  <si>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</si>
  <si>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</si>
  <si>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</si>
  <si>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</si>
  <si>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</si>
  <si>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</si>
  <si>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</si>
  <si>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</si>
  <si>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</si>
  <si>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</si>
  <si>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</si>
  <si>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</si>
  <si>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</si>
  <si>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</si>
  <si>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</si>
  <si>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</si>
  <si>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</si>
  <si>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</si>
  <si>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</si>
  <si>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</si>
  <si>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</si>
  <si>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</si>
  <si>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</si>
  <si>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</si>
  <si>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</si>
  <si>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</si>
  <si>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</si>
  <si>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</si>
  <si>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</si>
  <si>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</si>
  <si>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</si>
  <si>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</si>
  <si>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</si>
  <si>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</si>
  <si>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</si>
  <si>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</si>
  <si>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</si>
  <si>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</si>
  <si>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</si>
  <si>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</si>
  <si>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</si>
  <si>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</si>
  <si>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</si>
  <si>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</si>
  <si>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</si>
  <si>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</si>
  <si>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</si>
  <si>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</si>
  <si>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</si>
  <si>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</si>
  <si>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</si>
  <si>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</si>
  <si>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</si>
  <si>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</si>
  <si>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</si>
  <si>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</si>
  <si>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</si>
  <si>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</si>
  <si>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</si>
  <si>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</si>
  <si>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</si>
  <si>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</si>
  <si>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</si>
  <si>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</si>
  <si>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</si>
  <si>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</si>
  <si>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</si>
  <si>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</si>
  <si>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</si>
  <si>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</si>
  <si>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</si>
  <si>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</si>
  <si>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</si>
  <si>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</si>
  <si>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</si>
  <si>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</si>
  <si>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</si>
  <si>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</si>
  <si>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</si>
  <si>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</si>
  <si>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</si>
  <si>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</si>
  <si>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</si>
  <si>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</si>
  <si>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</si>
  <si>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</si>
  <si>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</si>
  <si>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</si>
  <si>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</si>
  <si>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</si>
  <si>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</si>
  <si>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</si>
  <si>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</si>
  <si>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</si>
  <si>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</si>
  <si>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</si>
  <si>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</si>
  <si>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</si>
  <si>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</si>
  <si>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</si>
  <si>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</si>
  <si>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</si>
  <si>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</si>
  <si>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</si>
  <si>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</si>
  <si>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</si>
  <si>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</si>
  <si>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</si>
  <si>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</si>
  <si>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</si>
  <si>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</si>
  <si>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</si>
  <si>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</si>
  <si>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</si>
  <si>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</si>
  <si>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</si>
  <si>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</si>
  <si>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</si>
  <si>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</si>
  <si>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</si>
  <si>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</si>
  <si>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</si>
  <si>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</si>
  <si>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</si>
  <si>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</si>
  <si>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</si>
  <si>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</si>
  <si>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</si>
  <si>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</si>
  <si>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</si>
  <si>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</si>
  <si>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</si>
  <si>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</si>
  <si>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</si>
  <si>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</si>
  <si>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</si>
  <si>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</si>
  <si>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</si>
  <si>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</si>
  <si>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</si>
  <si>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</si>
  <si>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</si>
  <si>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</si>
  <si>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</si>
  <si>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</si>
  <si>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</si>
  <si>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</si>
  <si>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</si>
  <si>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</si>
  <si>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</si>
  <si>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</si>
  <si>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</si>
  <si>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</si>
  <si>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</si>
  <si>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</si>
  <si>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</si>
  <si>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</si>
  <si>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</si>
  <si>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</si>
  <si>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</si>
  <si>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</si>
  <si>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</si>
  <si>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</si>
  <si>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</si>
  <si>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</si>
  <si>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</si>
  <si>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</si>
  <si>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</si>
  <si>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</si>
  <si>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</si>
  <si>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</si>
  <si>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</si>
  <si>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</si>
  <si>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</si>
  <si>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</si>
  <si>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</si>
  <si>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</si>
  <si>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</si>
  <si>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</si>
  <si>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</si>
  <si>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</si>
  <si>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</si>
  <si>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</si>
  <si>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</si>
  <si>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</si>
  <si>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</si>
  <si>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</si>
  <si>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</si>
  <si>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</si>
  <si>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</si>
  <si>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</si>
  <si>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</si>
  <si>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</si>
  <si>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</si>
  <si>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</si>
  <si>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</si>
  <si>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</si>
  <si>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</si>
  <si>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</si>
  <si>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</si>
  <si>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</si>
  <si>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</si>
  <si>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</si>
  <si>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</si>
  <si>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</si>
  <si>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</si>
  <si>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</si>
  <si>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</si>
  <si>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</si>
  <si>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</si>
  <si>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</si>
  <si>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</si>
  <si>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</si>
  <si>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</si>
  <si>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</si>
  <si>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</si>
  <si>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</si>
  <si>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</si>
  <si>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</si>
  <si>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</si>
  <si>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</si>
  <si>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</si>
  <si>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</si>
  <si>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</si>
  <si>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</si>
  <si>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</si>
  <si>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</si>
  <si>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</si>
  <si>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</si>
  <si>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</si>
  <si>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</si>
  <si>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</si>
  <si>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</si>
  <si>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</si>
  <si>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</si>
  <si>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</si>
  <si>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</si>
  <si>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</si>
  <si>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</si>
  <si>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</si>
  <si>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</si>
  <si>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</si>
  <si>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</si>
  <si>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</si>
  <si>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</si>
  <si>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</si>
  <si>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</si>
  <si>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</si>
  <si>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</si>
  <si>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</si>
  <si>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</si>
  <si>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</si>
  <si>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</si>
  <si>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</si>
  <si>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</si>
  <si>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</si>
  <si>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</si>
  <si>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</si>
  <si>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</si>
  <si>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</si>
  <si>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</si>
  <si>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</si>
  <si>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</si>
  <si>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</si>
  <si>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</si>
  <si>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</si>
  <si>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</si>
  <si>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</si>
  <si>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</si>
  <si>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</si>
  <si>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</si>
  <si>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</si>
  <si>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</si>
  <si>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</si>
  <si>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</si>
  <si>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</si>
  <si>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</si>
  <si>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</si>
  <si>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</si>
  <si>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</si>
  <si>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</si>
  <si>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</si>
  <si>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</si>
  <si>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</si>
  <si>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</si>
  <si>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</si>
  <si>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</si>
  <si>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</si>
  <si>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</si>
  <si>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</si>
  <si>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</si>
  <si>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</si>
  <si>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</si>
  <si>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</si>
  <si>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</si>
  <si>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</si>
  <si>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</si>
  <si>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</si>
  <si>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</si>
  <si>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</si>
  <si>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</si>
  <si>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</si>
  <si>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</si>
  <si>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</si>
  <si>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</si>
  <si>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</si>
  <si>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</si>
  <si>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</si>
  <si>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</si>
  <si>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</si>
  <si>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</si>
  <si>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</si>
  <si>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</si>
  <si>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</si>
  <si>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</si>
  <si>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</si>
  <si>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</si>
  <si>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</si>
  <si>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</si>
  <si>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</si>
  <si>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</si>
  <si>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</si>
  <si>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</si>
  <si>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</si>
  <si>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</si>
  <si>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</si>
  <si>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</si>
  <si>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</si>
  <si>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</si>
  <si>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</si>
  <si>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</si>
  <si>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</si>
  <si>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</si>
  <si>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</si>
  <si>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</si>
  <si>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</si>
  <si>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</si>
  <si>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</si>
  <si>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</si>
  <si>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</si>
  <si>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</si>
  <si>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</si>
  <si>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</si>
  <si>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</si>
  <si>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</si>
  <si>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</si>
  <si>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</si>
  <si>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</si>
  <si>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</si>
  <si>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</si>
  <si>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</si>
  <si>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</si>
  <si>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</si>
  <si>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</si>
  <si>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</si>
  <si>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</si>
  <si>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</si>
  <si>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</si>
  <si>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</si>
  <si>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</si>
  <si>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</si>
  <si>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</si>
  <si>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</si>
  <si>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</si>
  <si>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</si>
  <si>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</si>
  <si>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</si>
  <si>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</si>
  <si>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</si>
  <si>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</si>
  <si>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</si>
  <si>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</si>
  <si>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</si>
  <si>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</si>
  <si>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</si>
  <si>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</si>
  <si>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</si>
  <si>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</si>
  <si>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</si>
  <si>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</si>
  <si>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</si>
  <si>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</si>
  <si>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</si>
  <si>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</si>
  <si>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</si>
  <si>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</si>
  <si>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</si>
  <si>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</si>
  <si>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</si>
  <si>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</si>
  <si>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</si>
  <si>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</si>
  <si>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</si>
  <si>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</si>
  <si>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</si>
  <si>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</si>
  <si>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</si>
  <si>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</si>
  <si>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</si>
  <si>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</si>
  <si>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</si>
  <si>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</si>
  <si>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</si>
  <si>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</si>
  <si>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</si>
  <si>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</si>
  <si>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</si>
  <si>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</si>
  <si>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</si>
  <si>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</si>
  <si>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</si>
  <si>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</si>
  <si>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</si>
  <si>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</si>
  <si>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</si>
  <si>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</si>
  <si>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</si>
  <si>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</si>
  <si>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</si>
  <si>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</si>
  <si>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</si>
  <si>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</si>
  <si>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</si>
  <si>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</si>
  <si>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</si>
  <si>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</si>
  <si>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</si>
  <si>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</si>
  <si>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</si>
  <si>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</si>
  <si>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</si>
  <si>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</si>
  <si>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</si>
  <si>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</si>
  <si>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</si>
  <si>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</si>
  <si>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</si>
  <si>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</si>
  <si>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</si>
  <si>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</si>
  <si>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</si>
  <si>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</si>
  <si>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</si>
  <si>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</si>
  <si>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</si>
  <si>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</si>
  <si>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</si>
  <si>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</si>
  <si>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</si>
  <si>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</si>
  <si>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</si>
  <si>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</si>
  <si>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</si>
  <si>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</si>
  <si>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</si>
  <si>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</si>
  <si>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</si>
  <si>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</si>
  <si>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</si>
  <si>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</si>
  <si>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</si>
  <si>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</si>
  <si>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</si>
  <si>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</si>
  <si>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</si>
  <si>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</si>
  <si>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</si>
  <si>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</si>
  <si>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</si>
  <si>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</si>
  <si>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</si>
  <si>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</si>
  <si>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</si>
  <si>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</si>
  <si>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</si>
  <si>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</si>
  <si>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</si>
  <si>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</si>
  <si>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</si>
  <si>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</si>
  <si>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</si>
  <si>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</si>
  <si>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</si>
  <si>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</si>
  <si>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</si>
  <si>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</si>
  <si>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</si>
  <si>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</si>
  <si>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</si>
  <si>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</si>
  <si>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</si>
  <si>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</si>
  <si>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</si>
  <si>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</si>
  <si>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</si>
  <si>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</si>
  <si>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</si>
  <si>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</si>
  <si>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</si>
  <si>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</si>
  <si>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</si>
  <si>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</si>
  <si>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</si>
  <si>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</si>
  <si>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</si>
  <si>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</si>
  <si>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</si>
  <si>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</si>
  <si>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</si>
  <si>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</si>
  <si>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</si>
  <si>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</si>
  <si>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</si>
  <si>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</si>
  <si>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</si>
  <si>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</si>
  <si>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</si>
  <si>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</si>
  <si>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</si>
  <si>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</si>
  <si>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</si>
  <si>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</si>
  <si>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</si>
  <si>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</si>
  <si>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</si>
  <si>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</si>
  <si>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</si>
  <si>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</si>
  <si>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</si>
  <si>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</si>
  <si>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</si>
  <si>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</si>
  <si>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</si>
  <si>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</si>
  <si>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</si>
  <si>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</si>
  <si>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</si>
  <si>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</si>
  <si>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</si>
  <si>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</si>
  <si>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</si>
  <si>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</si>
  <si>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</si>
  <si>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</si>
  <si>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</si>
  <si>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</si>
  <si>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</si>
  <si>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</si>
  <si>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</si>
  <si>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</si>
  <si>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</si>
  <si>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</si>
  <si>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</si>
  <si>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</si>
  <si>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</si>
  <si>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</si>
  <si>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</si>
  <si>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</si>
  <si>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</si>
  <si>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</si>
  <si>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</si>
  <si>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</si>
  <si>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</si>
  <si>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</si>
  <si>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</si>
  <si>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</si>
  <si>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</si>
  <si>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</si>
  <si>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</si>
  <si>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</si>
  <si>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</si>
  <si>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</si>
  <si>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</si>
  <si>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</si>
  <si>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</si>
  <si>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</si>
  <si>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</si>
  <si>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</si>
  <si>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</si>
  <si>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</si>
  <si>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</si>
  <si>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</si>
  <si>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</si>
  <si>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</si>
  <si>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</si>
  <si>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</si>
  <si>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</si>
  <si>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</si>
  <si>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</si>
  <si>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</si>
  <si>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</si>
  <si>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</si>
  <si>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</si>
  <si>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</si>
  <si>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</si>
  <si>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</si>
  <si>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</si>
  <si>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</si>
  <si>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</si>
  <si>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</si>
  <si>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</si>
  <si>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</si>
  <si>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</si>
  <si>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</si>
  <si>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</si>
  <si>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</si>
  <si>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</si>
  <si>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</si>
  <si>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</si>
  <si>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</si>
  <si>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</si>
  <si>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</si>
  <si>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</si>
  <si>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</si>
  <si>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</si>
  <si>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</si>
  <si>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</si>
  <si>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</si>
  <si>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</si>
  <si>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</si>
  <si>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</si>
  <si>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</si>
  <si>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</si>
  <si>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</si>
  <si>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</si>
  <si>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</si>
  <si>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</si>
  <si>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</si>
  <si>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</si>
  <si>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</si>
  <si>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</si>
  <si>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</si>
  <si>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</si>
  <si>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</si>
  <si>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</si>
  <si>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</si>
  <si>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</si>
  <si>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</si>
  <si>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</si>
  <si>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</si>
  <si>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</si>
  <si>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</si>
  <si>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</si>
  <si>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</si>
  <si>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</si>
  <si>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</si>
  <si>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</si>
  <si>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</si>
  <si>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</si>
  <si>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</si>
  <si>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</si>
  <si>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</si>
  <si>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</si>
  <si>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</si>
  <si>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</si>
  <si>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</si>
  <si>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</si>
  <si>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</si>
  <si>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</si>
  <si>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</si>
  <si>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</si>
  <si>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</si>
  <si>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</si>
  <si>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</si>
  <si>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</si>
  <si>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</si>
  <si>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</si>
  <si>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</si>
  <si>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</si>
  <si>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</si>
  <si>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</si>
  <si>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</si>
  <si>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</si>
  <si>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</si>
  <si>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</si>
  <si>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</si>
  <si>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</si>
  <si>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</si>
  <si>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</si>
  <si>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</si>
  <si>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</si>
  <si>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</si>
  <si>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</si>
  <si>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</si>
  <si>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</si>
  <si>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</si>
  <si>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</si>
  <si>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</si>
  <si>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</si>
  <si>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</si>
  <si>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</si>
  <si>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</si>
  <si>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</si>
  <si>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</si>
  <si>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</si>
  <si>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</si>
  <si>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</si>
  <si>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</si>
  <si>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</si>
  <si>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</si>
  <si>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</si>
  <si>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</si>
  <si>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</si>
  <si>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</si>
  <si>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</si>
  <si>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</si>
  <si>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</si>
  <si>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</si>
  <si>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</si>
  <si>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</si>
  <si>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</si>
  <si>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</si>
  <si>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</si>
  <si>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</si>
  <si>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</si>
  <si>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</si>
  <si>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</si>
  <si>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</si>
  <si>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</si>
  <si>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</si>
  <si>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</si>
  <si>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</si>
  <si>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</si>
  <si>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</si>
  <si>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</si>
  <si>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</si>
  <si>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</si>
  <si>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</si>
  <si>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</si>
  <si>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</si>
  <si>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</si>
  <si>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</si>
  <si>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</si>
  <si>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</si>
  <si>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</si>
  <si>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</si>
  <si>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</si>
  <si>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</si>
  <si>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</si>
  <si>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</si>
  <si>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</si>
  <si>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</si>
  <si>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</si>
  <si>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</si>
  <si>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</si>
  <si>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</si>
  <si>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</si>
  <si>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</si>
  <si>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</si>
  <si>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</si>
  <si>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</si>
  <si>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</si>
  <si>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</si>
  <si>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</si>
  <si>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</si>
  <si>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</si>
  <si>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</si>
  <si>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</si>
  <si>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</si>
  <si>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</si>
  <si>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</si>
  <si>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</si>
  <si>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</si>
  <si>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</si>
  <si>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</si>
  <si>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</si>
  <si>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</si>
  <si>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</si>
  <si>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</si>
  <si>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</si>
  <si>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</si>
  <si>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</si>
  <si>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</si>
  <si>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</si>
  <si>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</si>
  <si>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</si>
  <si>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</si>
  <si>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</si>
  <si>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</si>
  <si>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</si>
  <si>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</si>
  <si>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</si>
  <si>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</si>
  <si>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</si>
  <si>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</si>
  <si>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</si>
  <si>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</si>
  <si>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</si>
  <si>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</si>
  <si>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</si>
  <si>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</si>
  <si>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</si>
  <si>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</si>
  <si>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</si>
  <si>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</si>
  <si>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</si>
  <si>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</si>
  <si>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</si>
  <si>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</si>
  <si>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</si>
  <si>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</si>
  <si>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</si>
  <si>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</si>
  <si>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</si>
  <si>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</si>
  <si>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</si>
  <si>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</si>
  <si>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</si>
  <si>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</si>
  <si>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</si>
  <si>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</si>
  <si>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</si>
  <si>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</si>
  <si>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</si>
  <si>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</si>
  <si>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</si>
  <si>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</si>
  <si>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</si>
  <si>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</si>
  <si>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</si>
  <si>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</si>
  <si>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</si>
  <si>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</si>
  <si>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</si>
  <si>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</si>
  <si>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</si>
  <si>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</si>
  <si>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</si>
  <si>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</si>
  <si>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</si>
  <si>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</si>
  <si>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</si>
  <si>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</si>
  <si>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</si>
  <si>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</si>
  <si>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</si>
  <si>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</si>
  <si>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</si>
  <si>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</si>
  <si>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</si>
  <si>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</si>
  <si>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</si>
  <si>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</si>
  <si>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</si>
  <si>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</si>
  <si>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</si>
  <si>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</si>
  <si>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</si>
  <si>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</si>
  <si>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</si>
  <si>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</si>
  <si>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</si>
  <si>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</si>
  <si>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</si>
  <si>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</si>
  <si>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</si>
  <si>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</si>
  <si>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</si>
  <si>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</si>
  <si>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</si>
  <si>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</si>
  <si>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</si>
  <si>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</si>
  <si>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</si>
  <si>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</si>
  <si>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</si>
  <si>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</si>
  <si>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</si>
  <si>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</si>
  <si>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</si>
  <si>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</si>
  <si>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</si>
  <si>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</si>
  <si>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</si>
  <si>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</si>
  <si>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</si>
  <si>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</si>
  <si>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</si>
  <si>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</si>
  <si>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</si>
  <si>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</si>
  <si>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</si>
  <si>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</si>
  <si>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</si>
  <si>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</si>
  <si>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</si>
  <si>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</si>
  <si>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</si>
  <si>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</si>
  <si>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</si>
  <si>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</si>
  <si>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</si>
  <si>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</si>
  <si>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</si>
  <si>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</si>
  <si>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</si>
  <si>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</si>
  <si>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</si>
  <si>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</si>
  <si>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</si>
  <si>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</si>
  <si>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</si>
  <si>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</si>
  <si>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</si>
  <si>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</si>
  <si>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</si>
  <si>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</si>
  <si>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</si>
  <si>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</si>
  <si>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</si>
  <si>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</si>
  <si>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</si>
  <si>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</si>
  <si>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</si>
  <si>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</si>
  <si>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</si>
  <si>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</si>
  <si>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</si>
  <si>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</si>
  <si>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</si>
  <si>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</si>
  <si>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</si>
  <si>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</si>
  <si>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</si>
  <si>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</si>
  <si>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</si>
  <si>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</si>
  <si>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</si>
  <si>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</si>
  <si>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</si>
  <si>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</si>
  <si>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</si>
  <si>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</si>
  <si>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</si>
  <si>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</si>
  <si>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</si>
  <si>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</si>
  <si>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</si>
  <si>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</si>
  <si>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</si>
  <si>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</si>
  <si>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</si>
  <si>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</si>
  <si>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</si>
  <si>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</si>
  <si>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</si>
  <si>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</si>
  <si>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</si>
  <si>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</si>
  <si>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</si>
  <si>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</si>
  <si>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</si>
  <si>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</si>
  <si>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</si>
  <si>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</si>
  <si>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</si>
  <si>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</si>
  <si>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</si>
  <si>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</si>
  <si>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</si>
  <si>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</si>
  <si>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</si>
  <si>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</si>
  <si>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</si>
  <si>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</si>
  <si>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</si>
  <si>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</si>
  <si>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</si>
  <si>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</si>
  <si>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</si>
  <si>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</si>
  <si>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</si>
  <si>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</si>
  <si>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</si>
  <si>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</si>
  <si>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</si>
  <si>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</si>
  <si>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</si>
  <si>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</si>
  <si>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</si>
  <si>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</si>
  <si>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</si>
  <si>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</si>
  <si>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</si>
  <si>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</si>
  <si>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</si>
  <si>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</si>
  <si>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</si>
  <si>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</si>
  <si>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</si>
  <si>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</si>
  <si>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</si>
  <si>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</si>
  <si>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</si>
  <si>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</si>
  <si>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</si>
  <si>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</si>
  <si>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</si>
  <si>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</si>
  <si>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</si>
  <si>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</si>
  <si>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</si>
  <si>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</si>
  <si>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</si>
  <si>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</si>
  <si>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</si>
  <si>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</si>
  <si>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</si>
  <si>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</si>
  <si>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</si>
  <si>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</si>
  <si>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</si>
  <si>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</si>
  <si>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</si>
  <si>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</si>
  <si>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</si>
  <si>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</si>
  <si>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</si>
  <si>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</si>
  <si>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</si>
  <si>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</si>
  <si>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</si>
  <si>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</si>
  <si>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</si>
  <si>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</si>
  <si>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</si>
  <si>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</si>
  <si>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</si>
  <si>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</si>
  <si>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</si>
  <si>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</si>
  <si>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</si>
  <si>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</si>
  <si>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</si>
  <si>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</si>
  <si>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</si>
  <si>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</si>
  <si>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</si>
  <si>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</si>
  <si>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</si>
  <si>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</si>
  <si>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</si>
  <si>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</si>
  <si>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</si>
  <si>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</si>
  <si>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</si>
  <si>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</si>
  <si>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</si>
  <si>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</si>
  <si>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</si>
  <si>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</si>
  <si>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</si>
  <si>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</si>
  <si>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</si>
  <si>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</si>
  <si>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</si>
  <si>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</si>
  <si>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</si>
  <si>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</si>
  <si>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</si>
  <si>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</si>
  <si>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</si>
  <si>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</si>
  <si>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</si>
  <si>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</si>
  <si>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</si>
  <si>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</si>
  <si>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</si>
  <si>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</si>
  <si>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</si>
  <si>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</si>
  <si>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</si>
  <si>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</si>
  <si>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</si>
  <si>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</si>
  <si>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</si>
  <si>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</si>
  <si>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</si>
  <si>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</si>
  <si>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</si>
  <si>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</si>
  <si>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</si>
  <si>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</si>
  <si>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</si>
  <si>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</si>
  <si>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</si>
  <si>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</si>
  <si>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</si>
  <si>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</si>
  <si>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</si>
  <si>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</si>
  <si>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</si>
  <si>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</si>
  <si>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</si>
  <si>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</si>
  <si>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</si>
  <si>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</si>
  <si>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</si>
  <si>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</si>
  <si>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</si>
  <si>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</si>
  <si>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</si>
  <si>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</si>
  <si>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</si>
  <si>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</si>
  <si>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</si>
  <si>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</si>
  <si>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</si>
  <si>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</si>
  <si>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</si>
  <si>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</si>
  <si>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</si>
  <si>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</si>
  <si>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</si>
  <si>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</si>
  <si>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</si>
  <si>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</si>
  <si>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</si>
  <si>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</si>
  <si>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</si>
  <si>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</si>
  <si>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</si>
  <si>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</si>
  <si>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</si>
  <si>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</si>
  <si>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</si>
  <si>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</si>
  <si>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</si>
  <si>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</si>
  <si>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</si>
  <si>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</si>
  <si>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</si>
  <si>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</si>
  <si>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</si>
  <si>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</si>
  <si>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</si>
  <si>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</si>
  <si>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</si>
  <si>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</si>
  <si>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</si>
  <si>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</si>
  <si>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</si>
  <si>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</si>
  <si>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</si>
  <si>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</si>
  <si>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</si>
  <si>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</si>
  <si>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</si>
  <si>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</si>
  <si>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</si>
  <si>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</si>
  <si>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</si>
  <si>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</si>
  <si>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</si>
  <si>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</si>
  <si>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</si>
  <si>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</si>
  <si>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</si>
  <si>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</si>
  <si>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</si>
  <si>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</si>
  <si>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</si>
  <si>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</si>
  <si>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</si>
  <si>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</si>
  <si>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</si>
  <si>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</si>
  <si>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</si>
  <si>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</si>
  <si>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</si>
  <si>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</si>
  <si>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</si>
  <si>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</si>
  <si>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</si>
  <si>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</si>
  <si>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</si>
  <si>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</si>
  <si>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</si>
  <si>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</si>
  <si>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</si>
  <si>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</si>
  <si>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</si>
  <si>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</si>
  <si>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</si>
  <si>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</si>
  <si>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</si>
  <si>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</si>
  <si>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</si>
  <si>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</si>
  <si>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</si>
  <si>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</si>
  <si>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</si>
  <si>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</si>
  <si>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</si>
  <si>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</si>
  <si>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</si>
  <si>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</si>
  <si>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</si>
  <si>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</si>
  <si>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</si>
  <si>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</si>
  <si>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</si>
  <si>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</si>
  <si>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</si>
  <si>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</si>
  <si>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</si>
  <si>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</si>
  <si>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</si>
  <si>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</si>
  <si>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</si>
  <si>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</si>
  <si>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</si>
  <si>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</si>
  <si>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</si>
  <si>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</si>
  <si>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</si>
  <si>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</si>
  <si>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</si>
  <si>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</si>
  <si>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</si>
  <si>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</si>
  <si>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</si>
  <si>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</si>
  <si>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</si>
  <si>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</si>
  <si>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</si>
  <si>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</si>
  <si>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</si>
  <si>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</si>
  <si>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</si>
  <si>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</si>
  <si>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</si>
  <si>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</si>
  <si>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</si>
  <si>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</si>
  <si>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</si>
  <si>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</si>
  <si>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</si>
  <si>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</si>
  <si>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</si>
  <si>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</si>
  <si>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</si>
  <si>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</si>
  <si>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</si>
  <si>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</si>
  <si>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</si>
  <si>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</si>
  <si>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</si>
  <si>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</si>
  <si>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</si>
  <si>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</si>
  <si>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</si>
  <si>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</si>
  <si>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</si>
  <si>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</si>
  <si>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</si>
  <si>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</si>
  <si>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</si>
  <si>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</si>
  <si>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</si>
  <si>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</si>
  <si>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</si>
  <si>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</si>
  <si>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</si>
  <si>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</si>
  <si>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</si>
  <si>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</si>
  <si>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</si>
  <si>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</si>
  <si>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</si>
  <si>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</si>
  <si>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</si>
  <si>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</si>
  <si>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</si>
  <si>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</si>
  <si>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</si>
  <si>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</si>
  <si>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</si>
  <si>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</si>
  <si>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</si>
  <si>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</si>
  <si>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</si>
  <si>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</si>
  <si>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</si>
  <si>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</si>
  <si>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</si>
  <si>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</si>
  <si>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</si>
  <si>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</si>
  <si>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</si>
  <si>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</si>
  <si>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</si>
  <si>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</si>
  <si>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</si>
  <si>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</si>
  <si>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</si>
  <si>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</si>
  <si>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</si>
  <si>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</si>
  <si>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</si>
  <si>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</si>
  <si>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</si>
  <si>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</si>
  <si>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</si>
  <si>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</si>
  <si>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</si>
  <si>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</si>
  <si>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</si>
  <si>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</si>
  <si>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</si>
  <si>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</si>
  <si>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</si>
  <si>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</si>
  <si>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</si>
  <si>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</si>
  <si>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</si>
  <si>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</si>
  <si>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</si>
  <si>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</si>
  <si>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</si>
  <si>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</si>
  <si>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</si>
  <si>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</si>
  <si>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</si>
  <si>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</si>
  <si>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</si>
  <si>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</si>
  <si>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</si>
  <si>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</si>
  <si>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</si>
  <si>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</si>
  <si>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</si>
  <si>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</si>
  <si>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</si>
  <si>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</si>
  <si>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</si>
  <si>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</si>
  <si>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</si>
  <si>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</si>
  <si>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</si>
  <si>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</si>
  <si>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</si>
  <si>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</si>
  <si>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</si>
  <si>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</si>
  <si>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</si>
  <si>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</si>
  <si>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</si>
  <si>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</si>
  <si>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</si>
  <si>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</si>
  <si>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</si>
  <si>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</si>
  <si>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</si>
  <si>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</si>
  <si>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</si>
  <si>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</si>
  <si>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</si>
  <si>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</si>
  <si>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</si>
  <si>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</si>
  <si>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</si>
  <si>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</si>
  <si>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</si>
  <si>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</si>
  <si>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</si>
  <si>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</si>
  <si>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</si>
  <si>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</si>
  <si>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</si>
  <si>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</si>
  <si>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</si>
  <si>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</si>
  <si>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</si>
  <si>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</si>
  <si>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</si>
  <si>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</si>
  <si>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</si>
  <si>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</si>
  <si>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</si>
  <si>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</si>
  <si>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</si>
  <si>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</si>
  <si>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</si>
  <si>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</si>
  <si>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</si>
  <si>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</si>
  <si>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</si>
  <si>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</si>
  <si>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</si>
  <si>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</si>
  <si>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</si>
  <si>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</si>
  <si>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</si>
  <si>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</si>
  <si>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</si>
  <si>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</si>
  <si>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</si>
  <si>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</si>
  <si>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</si>
  <si>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</si>
  <si>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</si>
  <si>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</si>
  <si>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</si>
  <si>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</si>
  <si>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</si>
  <si>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</si>
  <si>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</si>
  <si>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</si>
  <si>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</si>
  <si>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</si>
  <si>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</si>
  <si>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</si>
  <si>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</si>
  <si>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</si>
  <si>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</si>
  <si>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</si>
  <si>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</si>
  <si>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</si>
  <si>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</si>
  <si>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</si>
  <si>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</si>
  <si>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</si>
  <si>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</si>
  <si>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</si>
  <si>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</si>
  <si>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</si>
  <si>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</si>
  <si>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</si>
  <si>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</si>
  <si>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</si>
  <si>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</si>
  <si>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</si>
  <si>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</si>
  <si>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</si>
  <si>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</si>
  <si>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</si>
  <si>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</si>
  <si>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</si>
  <si>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</si>
  <si>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</si>
  <si>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</si>
  <si>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</si>
  <si>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</si>
  <si>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</si>
  <si>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</si>
  <si>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</si>
  <si>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</si>
  <si>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</si>
  <si>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</si>
  <si>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</si>
  <si>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</si>
  <si>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</si>
  <si>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</si>
  <si>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</si>
  <si>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</si>
  <si>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</si>
  <si>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</si>
  <si>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</si>
  <si>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</si>
  <si>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</si>
  <si>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</si>
  <si>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</si>
  <si>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</si>
  <si>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</si>
  <si>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</si>
  <si>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</si>
  <si>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</si>
  <si>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</si>
  <si>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</si>
  <si>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</si>
  <si>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</si>
  <si>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</si>
  <si>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</si>
  <si>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</si>
  <si>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</si>
  <si>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</si>
  <si>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</si>
  <si>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</si>
  <si>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</si>
  <si>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</si>
  <si>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</si>
  <si>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</si>
  <si>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</si>
  <si>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</si>
  <si>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</si>
  <si>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</si>
  <si>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</si>
  <si>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</si>
  <si>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</si>
  <si>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</si>
  <si>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</si>
  <si>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</si>
  <si>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</si>
  <si>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</si>
  <si>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</si>
  <si>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</si>
  <si>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</si>
  <si>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</si>
  <si>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</si>
  <si>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</si>
  <si>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</si>
  <si>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</si>
  <si>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</si>
  <si>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</si>
  <si>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</si>
  <si>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</si>
  <si>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</si>
  <si>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</si>
  <si>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</si>
  <si>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</si>
  <si>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</si>
  <si>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</si>
  <si>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</si>
  <si>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</si>
  <si>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</si>
  <si>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</si>
  <si>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</si>
  <si>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</si>
  <si>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</si>
  <si>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</si>
  <si>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</si>
  <si>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</si>
  <si>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</si>
  <si>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</si>
  <si>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</si>
  <si>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</si>
  <si>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</si>
  <si>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</si>
  <si>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</si>
  <si>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</si>
  <si>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</si>
  <si>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</si>
  <si>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</si>
  <si>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</si>
  <si>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</si>
  <si>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</si>
  <si>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</si>
  <si>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</si>
  <si>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</si>
  <si>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</si>
  <si>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</si>
  <si>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</si>
  <si>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</si>
  <si>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</si>
  <si>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</si>
  <si>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</si>
  <si>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</si>
  <si>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</si>
  <si>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</si>
  <si>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</si>
  <si>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</si>
  <si>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</si>
  <si>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</si>
  <si>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</si>
  <si>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</si>
  <si>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</si>
  <si>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</si>
  <si>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</si>
  <si>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</si>
  <si>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</si>
  <si>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</si>
  <si>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</si>
  <si>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</si>
  <si>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</si>
  <si>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</si>
  <si>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</si>
  <si>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</si>
  <si>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</si>
  <si>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</si>
  <si>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</si>
  <si>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</si>
  <si>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</si>
  <si>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</si>
  <si>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</si>
  <si>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</si>
  <si>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</si>
  <si>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</si>
  <si>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</si>
  <si>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</si>
  <si>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</si>
  <si>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</si>
  <si>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</si>
  <si>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</si>
  <si>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</si>
  <si>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</si>
  <si>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</si>
  <si>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</si>
  <si>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</si>
  <si>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</si>
  <si>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</si>
  <si>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</si>
  <si>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</si>
  <si>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</si>
  <si>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</si>
  <si>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</si>
  <si>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</si>
  <si>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</si>
  <si>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</si>
  <si>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</si>
  <si>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</si>
  <si>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</si>
  <si>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</si>
  <si>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</si>
  <si>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</si>
  <si>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</si>
  <si>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</si>
  <si>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</si>
  <si>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</si>
  <si>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</si>
  <si>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</si>
  <si>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</si>
  <si>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</si>
  <si>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</si>
  <si>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</si>
  <si>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</si>
  <si>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</si>
  <si>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</si>
  <si>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</si>
  <si>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</si>
  <si>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</si>
  <si>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</si>
  <si>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</si>
  <si>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</si>
  <si>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</si>
  <si>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</si>
  <si>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</si>
  <si>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</si>
  <si>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</si>
  <si>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</si>
  <si>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</si>
  <si>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</si>
  <si>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</si>
  <si>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</si>
  <si>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</si>
  <si>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</si>
  <si>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</si>
  <si>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</si>
  <si>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</si>
  <si>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</si>
  <si>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</si>
  <si>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</si>
  <si>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</si>
  <si>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</si>
  <si>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</si>
  <si>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</si>
  <si>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</si>
  <si>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</si>
  <si>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</si>
  <si>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</si>
  <si>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</si>
  <si>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</si>
  <si>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</si>
  <si>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</si>
  <si>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</si>
  <si>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</si>
  <si>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</si>
  <si>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</si>
  <si>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</si>
  <si>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</si>
  <si>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</si>
  <si>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</si>
  <si>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</si>
  <si>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</si>
  <si>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</si>
  <si>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</si>
  <si>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</si>
  <si>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</si>
  <si>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</si>
  <si>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</si>
  <si>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</si>
  <si>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</si>
  <si>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</si>
  <si>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</si>
  <si>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</si>
  <si>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</si>
  <si>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</si>
  <si>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</si>
  <si>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</si>
  <si>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</si>
  <si>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</si>
  <si>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</si>
  <si>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</si>
  <si>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</si>
  <si>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</si>
  <si>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</si>
  <si>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</si>
  <si>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</si>
  <si>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</si>
  <si>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</si>
  <si>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</si>
  <si>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</si>
  <si>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</si>
  <si>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</si>
  <si>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</si>
  <si>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</si>
  <si>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</si>
  <si>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</si>
  <si>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</si>
  <si>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</si>
  <si>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</si>
  <si>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</si>
  <si>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</si>
  <si>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</si>
  <si>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</si>
  <si>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</si>
  <si>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</si>
  <si>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</si>
  <si>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</si>
  <si>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</si>
  <si>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</si>
  <si>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</si>
  <si>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</si>
  <si>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</si>
  <si>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</si>
  <si>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</si>
  <si>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</si>
  <si>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</si>
  <si>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</si>
  <si>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</si>
  <si>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</si>
  <si>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</si>
  <si>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</si>
  <si>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</si>
  <si>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</si>
  <si>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</si>
  <si>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</si>
  <si>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</si>
  <si>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</si>
  <si>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</si>
  <si>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</si>
  <si>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</si>
  <si>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</si>
  <si>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</si>
  <si>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</si>
  <si>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</si>
  <si>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</si>
  <si>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</si>
  <si>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</si>
  <si>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</si>
  <si>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</si>
  <si>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</si>
  <si>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</si>
  <si>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</si>
  <si>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</si>
  <si>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</si>
  <si>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</si>
  <si>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</si>
  <si>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</si>
  <si>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</si>
  <si>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</si>
  <si>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</si>
  <si>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</si>
  <si>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</si>
  <si>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</si>
  <si>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</si>
  <si>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</si>
  <si>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</si>
  <si>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</si>
  <si>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</si>
  <si>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</si>
  <si>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</si>
  <si>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</si>
  <si>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</si>
  <si>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</si>
  <si>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</si>
  <si>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</si>
  <si>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</si>
  <si>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</si>
  <si>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</si>
  <si>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</si>
  <si>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</si>
  <si>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</si>
  <si>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</si>
  <si>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</si>
  <si>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</si>
  <si>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</si>
  <si>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</si>
  <si>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</si>
  <si>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</si>
  <si>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</si>
  <si>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</si>
  <si>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</si>
  <si>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</si>
  <si>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</si>
  <si>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</si>
  <si>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</si>
  <si>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</si>
  <si>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</si>
  <si>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</si>
  <si>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</si>
  <si>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</si>
  <si>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</si>
  <si>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</si>
  <si>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</si>
  <si>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</si>
  <si>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</si>
  <si>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</si>
  <si>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</si>
  <si>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</si>
  <si>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</si>
  <si>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</si>
  <si>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</si>
  <si>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</si>
  <si>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</si>
  <si>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</si>
  <si>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</si>
  <si>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</si>
  <si>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</si>
  <si>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</si>
  <si>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</si>
  <si>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</si>
  <si>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</si>
  <si>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</si>
  <si>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</si>
  <si>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</si>
  <si>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</si>
  <si>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</si>
  <si>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</si>
  <si>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</si>
  <si>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</si>
  <si>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</si>
  <si>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</si>
  <si>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</si>
  <si>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</si>
  <si>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</si>
  <si>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</si>
  <si>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</si>
  <si>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</si>
  <si>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</si>
  <si>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</si>
  <si>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</si>
  <si>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</si>
  <si>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</si>
  <si>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</si>
  <si>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</si>
  <si>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</si>
  <si>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</si>
  <si>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</si>
  <si>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</si>
  <si>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</si>
  <si>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</si>
  <si>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</si>
  <si>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</si>
  <si>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</si>
  <si>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</si>
  <si>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</si>
  <si>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</si>
  <si>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</si>
  <si>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</si>
  <si>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</si>
  <si>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</si>
  <si>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</si>
  <si>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</si>
  <si>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</si>
  <si>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</si>
  <si>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</si>
  <si>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</si>
  <si>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</si>
  <si>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</si>
  <si>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</si>
  <si>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</si>
  <si>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</si>
  <si>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</si>
  <si>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</si>
  <si>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</si>
  <si>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</si>
  <si>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</si>
  <si>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</si>
  <si>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</si>
  <si>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</si>
  <si>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</si>
  <si>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</si>
  <si>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</si>
  <si>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</si>
  <si>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</si>
  <si>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</si>
  <si>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</si>
  <si>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</si>
  <si>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</si>
  <si>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</si>
  <si>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</si>
  <si>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</si>
  <si>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</si>
  <si>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</si>
  <si>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</si>
  <si>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</si>
  <si>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</si>
  <si>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</si>
  <si>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</si>
  <si>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</si>
  <si>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</si>
  <si>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</si>
  <si>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</si>
  <si>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</si>
  <si>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</si>
  <si>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</si>
  <si>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</si>
  <si>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</si>
  <si>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</si>
  <si>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</si>
  <si>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</si>
  <si>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</si>
  <si>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</si>
  <si>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</si>
  <si>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</si>
  <si>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</si>
  <si>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</si>
  <si>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</si>
  <si>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</si>
  <si>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</si>
  <si>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</si>
  <si>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</si>
  <si>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</si>
  <si>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</si>
  <si>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</si>
  <si>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</si>
  <si>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</si>
  <si>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</si>
  <si>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</si>
  <si>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</si>
  <si>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</si>
  <si>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</si>
  <si>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</si>
  <si>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</si>
  <si>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</si>
  <si>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</si>
  <si>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</si>
  <si>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</si>
  <si>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</si>
  <si>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</si>
  <si>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</si>
  <si>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</si>
  <si>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</si>
  <si>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</si>
  <si>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</si>
  <si>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</si>
  <si>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</si>
  <si>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</si>
  <si>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</si>
  <si>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</si>
  <si>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</si>
  <si>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</si>
  <si>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</si>
  <si>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</si>
  <si>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</si>
  <si>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</si>
  <si>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</si>
  <si>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</si>
  <si>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</si>
  <si>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</si>
  <si>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</si>
  <si>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</si>
  <si>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</si>
  <si>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</si>
  <si>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</si>
  <si>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</si>
  <si>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</si>
  <si>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</si>
  <si>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</si>
  <si>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</si>
  <si>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</si>
  <si>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</si>
  <si>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</si>
  <si>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</si>
  <si>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</si>
  <si>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</si>
  <si>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</si>
  <si>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</si>
  <si>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</si>
  <si>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</si>
  <si>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</si>
  <si>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</si>
  <si>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</si>
  <si>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</si>
  <si>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</si>
  <si>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</si>
  <si>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</si>
  <si>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</si>
  <si>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</si>
  <si>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</si>
  <si>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</si>
  <si>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</si>
  <si>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</si>
  <si>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</si>
  <si>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</si>
  <si>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</si>
  <si>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</si>
  <si>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</si>
  <si>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</si>
  <si>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</si>
  <si>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</si>
  <si>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</si>
  <si>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</si>
  <si>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</si>
  <si>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</si>
  <si>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</si>
  <si>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</si>
  <si>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</si>
  <si>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</si>
  <si>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</si>
  <si>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</si>
  <si>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</si>
  <si>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</si>
  <si>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</si>
  <si>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</si>
  <si>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</si>
  <si>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</si>
  <si>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</si>
  <si>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</si>
  <si>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</si>
  <si>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</si>
  <si>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</si>
  <si>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</si>
  <si>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</si>
  <si>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</si>
  <si>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</si>
  <si>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</si>
  <si>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</si>
  <si>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</si>
  <si>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</si>
  <si>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</si>
  <si>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</si>
  <si>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</si>
  <si>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</si>
  <si>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</si>
  <si>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</si>
  <si>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</si>
  <si>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</si>
  <si>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</si>
  <si>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</si>
  <si>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</si>
  <si>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</si>
  <si>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</si>
  <si>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</si>
  <si>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</si>
  <si>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</si>
  <si>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</si>
  <si>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</si>
  <si>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</si>
  <si>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</si>
  <si>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</si>
  <si>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</si>
  <si>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</si>
  <si>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</si>
  <si>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</si>
  <si>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</si>
  <si>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</si>
  <si>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</si>
  <si>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</si>
  <si>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</si>
  <si>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</si>
  <si>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</si>
  <si>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</si>
  <si>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</si>
  <si>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</si>
  <si>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</si>
  <si>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</si>
  <si>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</si>
  <si>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</si>
  <si>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</si>
  <si>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</si>
  <si>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</si>
  <si>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</si>
  <si>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</si>
  <si>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</si>
  <si>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</si>
  <si>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</si>
  <si>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</si>
  <si>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</si>
  <si>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</si>
  <si>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</si>
  <si>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</si>
  <si>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</si>
  <si>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</si>
  <si>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</si>
  <si>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</si>
  <si>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</si>
  <si>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</si>
  <si>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</si>
  <si>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</si>
  <si>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</si>
  <si>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</si>
  <si>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</si>
  <si>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</si>
  <si>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</si>
  <si>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</si>
  <si>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</si>
  <si>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</si>
  <si>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</si>
  <si>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</si>
  <si>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</si>
  <si>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</si>
  <si>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</si>
  <si>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</si>
  <si>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</si>
  <si>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</si>
  <si>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</si>
  <si>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</si>
  <si>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</si>
  <si>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</si>
  <si>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</si>
  <si>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</si>
  <si>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</si>
  <si>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</si>
  <si>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</si>
  <si>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</si>
  <si>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</si>
  <si>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</si>
  <si>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</si>
  <si>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</si>
  <si>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</si>
  <si>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</si>
  <si>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</si>
  <si>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</si>
  <si>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</si>
  <si>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</si>
  <si>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</si>
  <si>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</si>
  <si>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</si>
  <si>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</si>
  <si>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</si>
  <si>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</si>
  <si>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</si>
  <si>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</si>
  <si>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</si>
  <si>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</si>
  <si>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</si>
  <si>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</si>
  <si>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</si>
  <si>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</si>
  <si>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</si>
  <si>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</si>
  <si>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</si>
  <si>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</si>
  <si>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</si>
  <si>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</si>
  <si>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</si>
  <si>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</si>
  <si>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</si>
  <si>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</si>
  <si>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</si>
  <si>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</si>
  <si>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</si>
  <si>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</si>
  <si>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</si>
  <si>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</si>
  <si>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</si>
  <si>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</si>
  <si>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</si>
  <si>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</si>
  <si>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</si>
  <si>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</si>
  <si>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</si>
  <si>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</si>
  <si>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</si>
  <si>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</si>
  <si>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</si>
  <si>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</si>
  <si>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</si>
  <si>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</si>
  <si>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</si>
  <si>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</si>
  <si>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</si>
  <si>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</si>
  <si>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</si>
  <si>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</si>
  <si>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</si>
  <si>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</si>
  <si>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</si>
  <si>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</si>
  <si>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</si>
  <si>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</si>
  <si>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</si>
  <si>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</si>
  <si>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</si>
  <si>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</si>
  <si>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</si>
  <si>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</si>
  <si>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</si>
  <si>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</si>
  <si>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</si>
  <si>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</si>
  <si>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</si>
  <si>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</si>
  <si>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</si>
  <si>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</si>
  <si>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</si>
  <si>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</si>
  <si>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</si>
  <si>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</si>
  <si>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</si>
  <si>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</si>
  <si>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</si>
  <si>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</si>
  <si>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</si>
  <si>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</si>
  <si>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</si>
  <si>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</si>
  <si>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</si>
  <si>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</si>
  <si>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</si>
  <si>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</si>
  <si>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</si>
  <si>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</si>
  <si>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</si>
  <si>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</si>
  <si>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</si>
  <si>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</si>
  <si>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</si>
  <si>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</si>
  <si>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</si>
  <si>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</si>
  <si>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</si>
  <si>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</si>
  <si>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</si>
  <si>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</si>
  <si>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</si>
  <si>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</si>
  <si>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</si>
  <si>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</si>
  <si>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</si>
  <si>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</si>
  <si>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</si>
  <si>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</si>
  <si>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</si>
  <si>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</si>
  <si>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</si>
  <si>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</si>
  <si>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</si>
  <si>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</si>
  <si>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</si>
  <si>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</si>
  <si>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</si>
  <si>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</si>
  <si>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</si>
  <si>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</si>
  <si>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</si>
  <si>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</si>
  <si>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</si>
  <si>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</si>
  <si>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</si>
  <si>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</si>
  <si>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</si>
  <si>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</si>
  <si>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</si>
  <si>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</si>
  <si>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</si>
  <si>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</si>
  <si>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</si>
  <si>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</si>
  <si>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</si>
  <si>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</si>
  <si>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</si>
  <si>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</si>
  <si>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</si>
  <si>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</si>
  <si>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</si>
  <si>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</si>
  <si>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</si>
  <si>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</si>
  <si>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</si>
  <si>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</si>
  <si>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</si>
  <si>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</si>
  <si>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</si>
  <si>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</si>
  <si>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</si>
  <si>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</si>
  <si>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</si>
  <si>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</si>
  <si>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</si>
  <si>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</si>
  <si>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</si>
  <si>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</si>
  <si>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</si>
  <si>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</si>
  <si>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</si>
  <si>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</si>
  <si>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</si>
  <si>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</si>
  <si>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</si>
  <si>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</si>
  <si>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</si>
  <si>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</si>
  <si>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</si>
  <si>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</si>
  <si>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</si>
  <si>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</si>
  <si>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</si>
  <si>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</si>
  <si>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</si>
  <si>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</si>
  <si>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</si>
  <si>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</si>
  <si>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</si>
  <si>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</si>
  <si>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</si>
  <si>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</si>
  <si>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</si>
  <si>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</si>
  <si>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</si>
  <si>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</si>
  <si>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</si>
  <si>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</si>
  <si>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</si>
  <si>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</si>
  <si>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</si>
  <si>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</si>
  <si>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</si>
  <si>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</si>
  <si>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</si>
  <si>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</si>
  <si>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</si>
  <si>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</si>
  <si>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</si>
  <si>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</si>
  <si>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</si>
  <si>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</si>
  <si>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</si>
  <si>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</si>
  <si>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</si>
  <si>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</si>
  <si>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</si>
  <si>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</si>
  <si>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</si>
  <si>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</si>
  <si>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</si>
  <si>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</si>
  <si>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</si>
  <si>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</si>
  <si>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</si>
  <si>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</si>
  <si>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</si>
  <si>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</si>
  <si>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</si>
  <si>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</si>
  <si>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</si>
  <si>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</si>
  <si>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</si>
  <si>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</si>
  <si>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</si>
  <si>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</si>
  <si>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</si>
  <si>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</si>
  <si>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</si>
  <si>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</si>
  <si>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</si>
  <si>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</si>
  <si>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</si>
  <si>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</si>
  <si>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</si>
  <si>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</si>
  <si>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</si>
  <si>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</si>
  <si>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</si>
  <si>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</si>
  <si>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</si>
  <si>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</si>
  <si>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</si>
  <si>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</si>
  <si>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</si>
  <si>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</si>
  <si>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</si>
  <si>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</si>
  <si>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</si>
  <si>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</si>
  <si>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</si>
  <si>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</si>
  <si>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</si>
  <si>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</si>
  <si>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</si>
  <si>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</si>
  <si>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</si>
  <si>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</si>
  <si>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</si>
  <si>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</si>
  <si>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</si>
  <si>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</si>
  <si>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</si>
  <si>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</si>
  <si>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</si>
  <si>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</si>
  <si>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</si>
  <si>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</si>
  <si>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</si>
  <si>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</si>
  <si>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</si>
  <si>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</si>
  <si>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</si>
  <si>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</si>
  <si>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</si>
  <si>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</si>
  <si>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</si>
  <si>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</si>
  <si>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</si>
  <si>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</si>
  <si>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</si>
  <si>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</si>
  <si>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</si>
  <si>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</si>
  <si>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</si>
  <si>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</si>
  <si>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</si>
  <si>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</si>
  <si>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</si>
  <si>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</si>
  <si>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</si>
  <si>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</si>
  <si>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</si>
  <si>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</si>
  <si>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</si>
  <si>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</si>
  <si>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</si>
  <si>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</si>
  <si>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</si>
  <si>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</si>
  <si>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</si>
  <si>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</si>
  <si>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</si>
  <si>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</si>
  <si>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</si>
  <si>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</si>
  <si>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</si>
  <si>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</si>
  <si>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</si>
  <si>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</si>
  <si>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</si>
  <si>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</si>
  <si>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</si>
  <si>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</si>
  <si>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</si>
  <si>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</si>
  <si>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</si>
  <si>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</si>
  <si>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</si>
  <si>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</si>
  <si>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</si>
  <si>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</si>
  <si>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</si>
  <si>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</si>
  <si>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</si>
  <si>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</si>
  <si>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</si>
  <si>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</si>
  <si>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</si>
  <si>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</si>
  <si>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</si>
  <si>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</si>
  <si>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</si>
  <si>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</si>
  <si>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</si>
  <si>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</si>
  <si>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</si>
  <si>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</si>
  <si>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</si>
  <si>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</si>
  <si>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</si>
  <si>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</si>
  <si>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</si>
  <si>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</si>
  <si>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</si>
  <si>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</si>
  <si>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</si>
  <si>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</si>
  <si>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</si>
  <si>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</si>
  <si>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</si>
  <si>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</si>
  <si>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</si>
  <si>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</si>
  <si>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</si>
  <si>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</si>
  <si>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</si>
  <si>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</si>
  <si>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</si>
  <si>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</si>
  <si>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</si>
  <si>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</si>
  <si>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</si>
  <si>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</si>
  <si>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</si>
  <si>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</si>
  <si>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</si>
  <si>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</si>
  <si>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</si>
  <si>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</si>
  <si>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</si>
  <si>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</si>
  <si>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</si>
  <si>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</si>
  <si>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</si>
  <si>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</si>
  <si>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</si>
  <si>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</si>
  <si>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</si>
  <si>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</si>
  <si>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</si>
  <si>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</si>
  <si>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</si>
  <si>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</si>
  <si>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</si>
  <si>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</si>
  <si>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</si>
  <si>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</si>
  <si>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</si>
  <si>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</si>
  <si>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</si>
  <si>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</si>
  <si>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</si>
  <si>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</si>
  <si>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</si>
  <si>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</si>
  <si>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</si>
  <si>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</si>
  <si>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</si>
  <si>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</si>
  <si>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</si>
  <si>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</si>
  <si>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</si>
  <si>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</si>
  <si>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</si>
  <si>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</si>
  <si>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</si>
  <si>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</si>
  <si>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</si>
  <si>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</si>
  <si>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</si>
  <si>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</si>
  <si>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</si>
  <si>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</si>
  <si>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</si>
  <si>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</si>
  <si>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</si>
  <si>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</si>
  <si>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</si>
  <si>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</si>
  <si>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</si>
  <si>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</si>
  <si>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</si>
  <si>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</si>
  <si>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</si>
  <si>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</si>
  <si>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</si>
  <si>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</si>
  <si>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</si>
  <si>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</si>
  <si>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</si>
  <si>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</si>
  <si>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</si>
  <si>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</si>
  <si>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</si>
  <si>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</si>
  <si>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</si>
  <si>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</si>
  <si>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</si>
  <si>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</si>
  <si>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</si>
  <si>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</si>
  <si>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</si>
  <si>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</si>
  <si>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</si>
  <si>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</si>
  <si>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</si>
  <si>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</si>
  <si>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</si>
  <si>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</si>
  <si>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</si>
  <si>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</si>
  <si>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</si>
  <si>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</si>
  <si>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</si>
  <si>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</si>
  <si>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</si>
  <si>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</si>
  <si>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</si>
  <si>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</si>
  <si>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</si>
  <si>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</si>
  <si>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</si>
  <si>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</si>
  <si>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</si>
  <si>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</si>
  <si>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</si>
  <si>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</si>
  <si>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</si>
  <si>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</si>
  <si>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</si>
  <si>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</si>
  <si>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</si>
  <si>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</si>
  <si>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</si>
  <si>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</si>
  <si>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</si>
  <si>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</si>
  <si>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</si>
  <si>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</si>
  <si>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</si>
  <si>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</si>
  <si>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</si>
  <si>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</si>
  <si>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</si>
  <si>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</si>
  <si>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</si>
  <si>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</si>
  <si>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</si>
  <si>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</si>
  <si>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</si>
  <si>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</si>
  <si>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</si>
  <si>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</si>
  <si>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</si>
  <si>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</si>
  <si>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</si>
  <si>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</si>
  <si>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</si>
  <si>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</si>
  <si>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</si>
  <si>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</si>
  <si>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</si>
  <si>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</si>
  <si>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</si>
  <si>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</si>
  <si>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</si>
  <si>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</si>
  <si>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</si>
  <si>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</si>
  <si>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</si>
  <si>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</si>
  <si>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</si>
  <si>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</si>
  <si>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</si>
  <si>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</si>
  <si>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</si>
  <si>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</si>
  <si>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</si>
  <si>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</si>
  <si>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</si>
  <si>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</si>
  <si>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</si>
  <si>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</si>
  <si>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</si>
  <si>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</si>
  <si>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</si>
  <si>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</si>
  <si>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</si>
  <si>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</si>
  <si>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</si>
  <si>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</si>
  <si>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</si>
  <si>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</si>
  <si>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</si>
  <si>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</si>
  <si>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</si>
  <si>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</si>
  <si>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</si>
  <si>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</si>
  <si>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</si>
  <si>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</si>
  <si>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</si>
  <si>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</si>
  <si>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</si>
  <si>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</si>
  <si>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</si>
  <si>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</si>
  <si>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</si>
  <si>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</si>
  <si>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</si>
  <si>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</si>
  <si>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</si>
  <si>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</si>
  <si>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</si>
  <si>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</si>
  <si>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</si>
  <si>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</si>
  <si>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</si>
  <si>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</si>
  <si>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</si>
  <si>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</si>
  <si>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</si>
  <si>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</si>
  <si>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</si>
  <si>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</si>
  <si>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</si>
  <si>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</si>
  <si>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</si>
  <si>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</si>
  <si>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</si>
  <si>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</si>
  <si>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</si>
  <si>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</si>
  <si>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</si>
  <si>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</si>
  <si>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</si>
  <si>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</si>
  <si>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</si>
  <si>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</si>
  <si>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</si>
  <si>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</si>
  <si>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</si>
  <si>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</si>
  <si>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</si>
  <si>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</si>
  <si>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</si>
  <si>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</si>
  <si>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</si>
  <si>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</si>
  <si>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</si>
  <si>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</si>
  <si>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</si>
  <si>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</si>
  <si>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</si>
  <si>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</si>
  <si>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</si>
  <si>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</si>
  <si>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</si>
  <si>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</si>
  <si>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</si>
  <si>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</si>
  <si>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</si>
  <si>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</si>
  <si>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</si>
  <si>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</si>
  <si>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</si>
  <si>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</si>
  <si>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</si>
  <si>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</si>
  <si>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</si>
  <si>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</si>
  <si>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</si>
  <si>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</si>
  <si>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</si>
  <si>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</si>
  <si>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</si>
  <si>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</si>
  <si>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</si>
  <si>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</si>
  <si>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</si>
  <si>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</si>
  <si>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</si>
  <si>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</si>
  <si>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</si>
  <si>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</si>
  <si>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</si>
  <si>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</si>
  <si>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</si>
  <si>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</si>
  <si>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</si>
  <si>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</si>
  <si>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</si>
  <si>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</si>
  <si>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</si>
  <si>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</si>
  <si>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</si>
  <si>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</si>
  <si>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</si>
  <si>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</si>
  <si>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</si>
  <si>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</si>
  <si>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</si>
  <si>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</si>
  <si>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</si>
  <si>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</si>
  <si>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</si>
  <si>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</si>
  <si>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</si>
  <si>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</si>
  <si>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</si>
  <si>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</si>
  <si>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</si>
  <si>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</si>
  <si>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</si>
  <si>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</si>
  <si>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</si>
  <si>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</si>
  <si>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</si>
  <si>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</si>
  <si>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</si>
  <si>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</si>
  <si>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</si>
  <si>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</si>
  <si>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</si>
  <si>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</si>
  <si>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</si>
  <si>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</si>
  <si>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</si>
  <si>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</si>
  <si>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</si>
  <si>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</si>
  <si>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</si>
  <si>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</si>
  <si>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</si>
  <si>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</si>
  <si>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</si>
  <si>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</si>
  <si>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</si>
  <si>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</si>
  <si>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</si>
  <si>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</si>
  <si>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</si>
  <si>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</si>
  <si>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</si>
  <si>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</si>
  <si>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</si>
  <si>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</si>
  <si>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</si>
  <si>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</si>
  <si>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</si>
  <si>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</si>
  <si>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</si>
  <si>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</si>
  <si>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</si>
  <si>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</si>
  <si>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</si>
  <si>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</si>
  <si>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</si>
  <si>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</si>
  <si>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</si>
  <si>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</si>
  <si>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</si>
  <si>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</si>
  <si>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</si>
  <si>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</si>
  <si>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</si>
  <si>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</si>
  <si>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</si>
  <si>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</si>
  <si>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</si>
  <si>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</si>
  <si>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</si>
  <si>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</si>
  <si>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</si>
  <si>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</si>
  <si>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</si>
  <si>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</si>
  <si>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</si>
  <si>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</si>
  <si>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</si>
  <si>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</si>
  <si>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</si>
  <si>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</si>
  <si>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</si>
  <si>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</si>
  <si>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</si>
  <si>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</si>
  <si>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</si>
  <si>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</si>
  <si>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</si>
  <si>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</si>
  <si>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</si>
  <si>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</si>
  <si>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</si>
  <si>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</si>
  <si>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</si>
  <si>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</si>
  <si>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</si>
  <si>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</si>
  <si>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</si>
  <si>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</si>
  <si>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</si>
  <si>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</si>
  <si>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</si>
  <si>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</si>
  <si>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</si>
  <si>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</si>
  <si>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</si>
  <si>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</si>
  <si>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</si>
  <si>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</si>
  <si>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</si>
  <si>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</si>
  <si>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</si>
  <si>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</si>
  <si>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</si>
  <si>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</si>
  <si>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</si>
  <si>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</si>
  <si>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</si>
  <si>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</si>
  <si>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</si>
  <si>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</si>
  <si>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</si>
  <si>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</si>
  <si>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</si>
  <si>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</si>
  <si>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</si>
  <si>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</si>
  <si>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</si>
  <si>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</si>
  <si>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</si>
  <si>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</si>
  <si>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</si>
  <si>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</si>
  <si>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</si>
  <si>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</si>
  <si>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</si>
  <si>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</si>
  <si>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</si>
  <si>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</si>
  <si>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</si>
  <si>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</si>
  <si>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</si>
  <si>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</si>
  <si>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</si>
  <si>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</si>
  <si>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</si>
  <si>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</si>
  <si>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</si>
  <si>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</si>
  <si>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</si>
  <si>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</si>
  <si>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</si>
  <si>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</si>
  <si>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</si>
  <si>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</si>
  <si>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</si>
  <si>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</si>
  <si>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</si>
  <si>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</si>
  <si>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</si>
  <si>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</si>
  <si>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</si>
  <si>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</si>
  <si>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</si>
  <si>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</si>
  <si>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</si>
  <si>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</si>
  <si>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</si>
  <si>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</si>
  <si>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</si>
  <si>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</si>
  <si>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</si>
  <si>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</si>
  <si>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</si>
  <si>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</si>
  <si>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</si>
  <si>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</si>
  <si>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</si>
  <si>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</si>
  <si>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</si>
  <si>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</si>
  <si>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</si>
  <si>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</si>
  <si>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</si>
  <si>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</si>
  <si>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</si>
  <si>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</si>
  <si>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</si>
  <si>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</si>
  <si>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</si>
  <si>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</si>
  <si>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</si>
  <si>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</si>
  <si>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</si>
  <si>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</si>
  <si>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</si>
  <si>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</si>
  <si>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</si>
  <si>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</si>
  <si>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</si>
  <si>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</si>
  <si>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</si>
  <si>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</si>
  <si>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</si>
  <si>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</si>
  <si>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</si>
  <si>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</si>
  <si>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</si>
  <si>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</si>
  <si>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</si>
  <si>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</si>
  <si>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</si>
  <si>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</si>
  <si>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</si>
  <si>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</si>
  <si>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</si>
  <si>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</si>
  <si>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</si>
  <si>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</si>
  <si>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</si>
  <si>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</si>
  <si>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</si>
  <si>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</si>
  <si>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</si>
  <si>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</si>
  <si>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</si>
  <si>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</si>
  <si>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</si>
  <si>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</si>
  <si>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</si>
  <si>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</si>
  <si>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</si>
  <si>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</si>
  <si>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</si>
  <si>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</si>
  <si>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</si>
  <si>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</si>
  <si>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</si>
  <si>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</si>
  <si>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</si>
  <si>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</si>
  <si>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</si>
  <si>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</si>
  <si>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</si>
  <si>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</si>
  <si>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</si>
  <si>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</si>
  <si>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</si>
  <si>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</si>
  <si>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</si>
  <si>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</si>
  <si>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</si>
  <si>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</si>
  <si>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</si>
  <si>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</si>
  <si>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</si>
  <si>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</si>
  <si>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</si>
  <si>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</si>
  <si>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</si>
  <si>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</si>
  <si>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</si>
  <si>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</si>
  <si>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</si>
  <si>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</si>
  <si>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</si>
  <si>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</si>
  <si>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</si>
  <si>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</si>
  <si>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</si>
  <si>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</si>
  <si>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</si>
  <si>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</si>
  <si>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</si>
  <si>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</si>
  <si>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</si>
  <si>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</si>
  <si>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</si>
  <si>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</si>
  <si>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</si>
  <si>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</si>
  <si>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</si>
  <si>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</si>
  <si>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</si>
  <si>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</si>
  <si>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</si>
  <si>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</si>
  <si>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</si>
  <si>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</si>
  <si>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</si>
  <si>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</si>
  <si>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</si>
  <si>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</si>
  <si>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</si>
  <si>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</si>
  <si>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</si>
  <si>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</si>
  <si>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</si>
  <si>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</si>
  <si>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</si>
  <si>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</si>
  <si>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</si>
  <si>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</si>
  <si>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</si>
  <si>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</si>
  <si>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</si>
  <si>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</si>
  <si>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</si>
  <si>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</si>
  <si>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</si>
  <si>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</si>
  <si>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</si>
  <si>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</si>
  <si>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</si>
  <si>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</si>
  <si>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</si>
  <si>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</si>
  <si>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</si>
  <si>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</si>
  <si>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</si>
  <si>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</si>
  <si>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</si>
  <si>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</si>
  <si>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</si>
  <si>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</si>
  <si>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</si>
  <si>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</si>
  <si>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</si>
  <si>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</si>
  <si>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</si>
  <si>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</si>
  <si>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</si>
  <si>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</si>
  <si>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</si>
  <si>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</si>
  <si>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</si>
  <si>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</si>
  <si>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</si>
  <si>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</si>
  <si>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</si>
  <si>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</si>
  <si>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</si>
  <si>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</si>
  <si>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</si>
  <si>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</si>
  <si>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</si>
  <si>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</si>
  <si>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</si>
  <si>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</si>
  <si>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</si>
  <si>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</si>
  <si>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</si>
  <si>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</si>
  <si>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</si>
  <si>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</si>
  <si>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</si>
  <si>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</si>
  <si>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</si>
  <si>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</si>
  <si>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</si>
  <si>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</si>
  <si>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</si>
  <si>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</si>
  <si>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</si>
  <si>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</si>
  <si>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</si>
  <si>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</si>
  <si>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</si>
  <si>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</si>
  <si>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</si>
  <si>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</si>
  <si>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</si>
  <si>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</si>
  <si>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</si>
  <si>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</si>
  <si>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</si>
  <si>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</si>
  <si>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</si>
  <si>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</si>
  <si>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</si>
  <si>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</si>
  <si>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</si>
  <si>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</si>
  <si>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</si>
  <si>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</si>
  <si>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</si>
  <si>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</si>
  <si>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</si>
  <si>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</si>
  <si>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</si>
  <si>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</si>
  <si>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</si>
  <si>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</si>
  <si>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</si>
  <si>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</si>
  <si>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</si>
  <si>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</si>
  <si>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</si>
  <si>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</si>
  <si>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</si>
  <si>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</si>
  <si>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</si>
  <si>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</si>
  <si>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</si>
  <si>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</si>
  <si>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</si>
  <si>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</si>
  <si>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</si>
  <si>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</si>
  <si>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</si>
  <si>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</si>
  <si>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</si>
  <si>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</si>
  <si>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</si>
  <si>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</si>
  <si>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</si>
  <si>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</si>
  <si>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</si>
  <si>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</si>
  <si>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</si>
  <si>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</si>
  <si>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</si>
  <si>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</si>
  <si>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</si>
  <si>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</si>
  <si>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</si>
  <si>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</si>
  <si>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</si>
  <si>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</si>
  <si>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</si>
  <si>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</si>
  <si>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</si>
  <si>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</si>
  <si>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</si>
  <si>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</si>
  <si>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</si>
  <si>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</si>
  <si>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</si>
  <si>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</si>
  <si>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</si>
  <si>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</si>
  <si>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</si>
  <si>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</si>
  <si>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</si>
  <si>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</si>
  <si>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</si>
  <si>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</si>
  <si>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</si>
  <si>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</si>
  <si>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</si>
  <si>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</si>
  <si>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</si>
  <si>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</si>
  <si>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</si>
  <si>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</si>
  <si>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</si>
  <si>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</si>
  <si>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</si>
  <si>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</si>
  <si>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</si>
  <si>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</si>
  <si>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</si>
  <si>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</si>
  <si>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</si>
  <si>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</si>
  <si>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</si>
  <si>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</si>
  <si>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</si>
  <si>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</si>
  <si>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</si>
  <si>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</si>
  <si>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</si>
  <si>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</si>
  <si>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</si>
  <si>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</si>
  <si>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</si>
  <si>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</si>
  <si>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</si>
  <si>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</si>
  <si>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</si>
  <si>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</si>
  <si>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</si>
  <si>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</si>
  <si>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</si>
  <si>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</si>
  <si>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</si>
  <si>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</si>
  <si>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</si>
  <si>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</si>
  <si>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</si>
  <si>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</si>
  <si>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</si>
  <si>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</si>
  <si>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</si>
  <si>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</si>
  <si>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</si>
  <si>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</si>
  <si>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</si>
  <si>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</si>
  <si>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</si>
  <si>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</si>
  <si>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</si>
  <si>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</si>
  <si>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</si>
  <si>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</si>
  <si>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</si>
  <si>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</si>
  <si>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</si>
  <si>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</si>
  <si>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</si>
  <si>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</si>
  <si>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</si>
  <si>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</si>
  <si>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</si>
  <si>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</si>
  <si>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</si>
  <si>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</si>
  <si>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</si>
  <si>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</si>
  <si>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</si>
  <si>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</si>
  <si>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</si>
  <si>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</si>
  <si>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</si>
  <si>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</si>
  <si>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</si>
  <si>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</si>
  <si>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</si>
  <si>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</si>
  <si>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</si>
  <si>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</si>
  <si>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</si>
  <si>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</si>
  <si>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</si>
  <si>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</si>
  <si>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</si>
  <si>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</si>
  <si>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</si>
  <si>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</si>
  <si>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</si>
  <si>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</si>
  <si>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</si>
  <si>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</si>
  <si>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</si>
  <si>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</si>
  <si>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</si>
  <si>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</si>
  <si>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</si>
  <si>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</si>
  <si>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</si>
  <si>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</si>
  <si>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</si>
  <si>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</si>
  <si>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</si>
  <si>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</si>
  <si>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</si>
  <si>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</si>
  <si>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</si>
  <si>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</si>
  <si>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</si>
  <si>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</si>
  <si>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</si>
  <si>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</si>
  <si>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</si>
  <si>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</si>
  <si>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</si>
  <si>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</si>
  <si>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</si>
  <si>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</si>
  <si>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</si>
  <si>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</si>
  <si>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</si>
  <si>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</si>
  <si>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</si>
  <si>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</si>
  <si>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</si>
  <si>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</si>
  <si>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</si>
  <si>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</si>
  <si>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</si>
  <si>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</si>
  <si>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</si>
  <si>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</si>
  <si>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</si>
  <si>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</si>
  <si>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</si>
  <si>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</si>
  <si>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</si>
  <si>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</si>
  <si>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</si>
  <si>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</si>
  <si>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</si>
  <si>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</si>
  <si>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</si>
  <si>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</si>
  <si>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</si>
  <si>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</si>
  <si>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</si>
  <si>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</si>
  <si>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</si>
  <si>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</si>
  <si>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</si>
  <si>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</si>
  <si>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</si>
  <si>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</si>
  <si>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</si>
  <si>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</si>
  <si>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</si>
  <si>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</si>
  <si>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</si>
  <si>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</si>
  <si>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</si>
  <si>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</si>
  <si>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</si>
  <si>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</si>
  <si>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</si>
  <si>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</si>
  <si>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</si>
  <si>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</si>
  <si>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</si>
  <si>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</si>
  <si>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</si>
  <si>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</si>
  <si>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</si>
  <si>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</si>
  <si>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</si>
  <si>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</si>
  <si>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</si>
  <si>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</si>
  <si>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</si>
  <si>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</si>
  <si>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</si>
  <si>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</si>
  <si>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</si>
  <si>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</si>
  <si>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</si>
  <si>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</si>
  <si>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</si>
  <si>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</si>
  <si>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</si>
  <si>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</si>
  <si>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</si>
  <si>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</si>
  <si>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</si>
  <si>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</si>
  <si>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</si>
  <si>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</si>
  <si>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</si>
  <si>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</si>
  <si>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</si>
  <si>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</si>
  <si>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</si>
  <si>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</si>
  <si>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</si>
  <si>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</si>
  <si>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</si>
  <si>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</si>
  <si>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</si>
  <si>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</si>
  <si>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</si>
  <si>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</si>
  <si>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</si>
  <si>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</si>
  <si>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</si>
  <si>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</si>
  <si>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</si>
  <si>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</si>
  <si>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</si>
  <si>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</si>
  <si>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</si>
  <si>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</si>
  <si>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</si>
  <si>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</si>
  <si>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</si>
  <si>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</si>
  <si>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</si>
  <si>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</si>
  <si>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</si>
  <si>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</si>
  <si>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</si>
  <si>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</si>
  <si>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</si>
  <si>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</si>
  <si>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</si>
  <si>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</si>
  <si>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</si>
  <si>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</si>
  <si>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</si>
  <si>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</si>
  <si>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</si>
  <si>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</si>
  <si>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</si>
  <si>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</si>
  <si>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</si>
  <si>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</si>
  <si>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</si>
  <si>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</si>
  <si>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</si>
  <si>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</si>
  <si>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</si>
  <si>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</si>
  <si>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</si>
  <si>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</si>
  <si>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</si>
  <si>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</si>
  <si>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</si>
  <si>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</si>
  <si>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</si>
  <si>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</si>
  <si>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</si>
  <si>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</si>
  <si>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</si>
  <si>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</si>
  <si>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</si>
  <si>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</si>
  <si>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</si>
  <si>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</si>
  <si>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</si>
  <si>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</si>
  <si>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</si>
  <si>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</si>
  <si>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</si>
  <si>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</si>
  <si>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</si>
  <si>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</si>
  <si>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</si>
  <si>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</si>
  <si>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</si>
  <si>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</si>
  <si>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</si>
  <si>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</si>
  <si>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</si>
  <si>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</si>
  <si>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</si>
  <si>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</si>
  <si>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</si>
  <si>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</si>
  <si>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</si>
  <si>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</si>
  <si>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</si>
  <si>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</si>
  <si>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</si>
  <si>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</si>
  <si>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</si>
  <si>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</si>
  <si>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</si>
  <si>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</si>
  <si>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</si>
  <si>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</si>
  <si>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</si>
  <si>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</si>
  <si>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</si>
  <si>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</si>
  <si>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</si>
  <si>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</si>
  <si>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</si>
  <si>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</si>
  <si>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</si>
  <si>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</si>
  <si>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</si>
  <si>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</si>
  <si>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</si>
  <si>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</si>
  <si>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</si>
  <si>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</si>
  <si>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</si>
  <si>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</si>
  <si>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</si>
  <si>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</si>
  <si>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</si>
  <si>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</si>
  <si>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</si>
  <si>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</si>
  <si>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</si>
  <si>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</si>
  <si>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</si>
  <si>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</si>
  <si>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</si>
  <si>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</si>
  <si>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</si>
  <si>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</si>
  <si>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</si>
  <si>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</si>
  <si>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</si>
  <si>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</si>
  <si>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</si>
  <si>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</si>
  <si>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</si>
  <si>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</si>
  <si>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</si>
  <si>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</si>
  <si>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</si>
  <si>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</si>
  <si>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</si>
  <si>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</si>
  <si>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</si>
  <si>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</si>
  <si>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</si>
  <si>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</si>
  <si>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</si>
  <si>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</si>
  <si>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</si>
  <si>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</si>
  <si>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</si>
  <si>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</si>
  <si>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</si>
  <si>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</si>
  <si>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</si>
  <si>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</si>
  <si>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</si>
  <si>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</si>
  <si>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</si>
  <si>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</si>
  <si>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</si>
  <si>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</si>
  <si>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</si>
  <si>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</si>
  <si>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</si>
  <si>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</si>
  <si>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</si>
  <si>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</si>
  <si>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</si>
  <si>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</si>
  <si>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</si>
  <si>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</si>
  <si>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</si>
  <si>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</si>
  <si>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</si>
  <si>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</si>
  <si>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</si>
  <si>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</si>
  <si>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</si>
  <si>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</si>
  <si>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</si>
  <si>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</si>
  <si>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</si>
  <si>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</si>
  <si>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</si>
  <si>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</si>
  <si>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</si>
  <si>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</si>
  <si>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</si>
  <si>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</si>
  <si>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</si>
  <si>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</si>
  <si>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</si>
  <si>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</si>
  <si>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</si>
  <si>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</si>
  <si>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</si>
  <si>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</si>
  <si>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</si>
  <si>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</si>
  <si>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</si>
  <si>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</si>
  <si>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</si>
  <si>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</si>
  <si>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</si>
  <si>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</si>
  <si>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</si>
  <si>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</si>
  <si>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</si>
  <si>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</si>
  <si>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</si>
  <si>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</si>
  <si>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</si>
  <si>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</si>
  <si>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</si>
  <si>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</si>
  <si>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</si>
  <si>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</si>
  <si>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</si>
  <si>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</si>
  <si>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</si>
  <si>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</si>
  <si>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</si>
  <si>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</si>
  <si>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</si>
  <si>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</si>
  <si>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</si>
  <si>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</si>
  <si>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</si>
  <si>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</si>
  <si>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</si>
  <si>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</si>
  <si>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</si>
  <si>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</si>
  <si>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</si>
  <si>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</si>
  <si>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</si>
  <si>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</si>
  <si>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</si>
  <si>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</si>
  <si>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</si>
  <si>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</si>
  <si>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</si>
  <si>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</si>
  <si>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</si>
  <si>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</si>
  <si>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</si>
  <si>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</si>
  <si>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</si>
  <si>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</si>
  <si>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</si>
  <si>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</si>
  <si>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</si>
  <si>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</si>
  <si>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</si>
  <si>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</si>
  <si>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</si>
  <si>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</si>
  <si>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</si>
  <si>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</si>
  <si>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</si>
  <si>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</si>
  <si>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</si>
  <si>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</si>
  <si>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</si>
  <si>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</si>
  <si>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</si>
  <si>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</si>
  <si>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</si>
  <si>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</si>
  <si>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</si>
  <si>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</si>
  <si>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</si>
  <si>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</si>
  <si>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</si>
  <si>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</si>
  <si>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</si>
  <si>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</si>
  <si>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</si>
  <si>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</si>
  <si>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</si>
  <si>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</si>
  <si>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</si>
  <si>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</si>
  <si>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</si>
  <si>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</si>
  <si>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</si>
  <si>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</si>
  <si>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</si>
  <si>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</si>
  <si>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</si>
  <si>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</si>
  <si>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</si>
  <si>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</si>
  <si>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</si>
  <si>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</si>
  <si>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</si>
  <si>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</si>
  <si>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</si>
  <si>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</si>
  <si>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</si>
  <si>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</si>
  <si>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</si>
  <si>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</si>
  <si>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</si>
  <si>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</si>
  <si>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</si>
  <si>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</si>
  <si>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</si>
  <si>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</si>
  <si>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</si>
  <si>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</si>
  <si>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</si>
  <si>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</si>
  <si>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</si>
  <si>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</si>
  <si>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</si>
  <si>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</si>
  <si>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</si>
  <si>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</si>
  <si>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</si>
  <si>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</si>
  <si>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</si>
  <si>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</si>
  <si>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</si>
  <si>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</si>
  <si>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</si>
  <si>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</si>
  <si>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</si>
  <si>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</si>
  <si>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</si>
  <si>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</si>
  <si>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</si>
  <si>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</si>
  <si>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</si>
  <si>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</si>
  <si>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</si>
  <si>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</si>
  <si>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</si>
  <si>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</si>
  <si>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</si>
  <si>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</si>
  <si>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</si>
  <si>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</si>
  <si>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</si>
  <si>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</si>
  <si>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</si>
  <si>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</si>
  <si>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</si>
  <si>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</si>
  <si>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</si>
  <si>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</si>
  <si>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</si>
  <si>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</si>
  <si>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</si>
  <si>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</si>
  <si>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</si>
  <si>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</si>
  <si>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</si>
  <si>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</si>
  <si>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</si>
  <si>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</si>
  <si>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</si>
  <si>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</si>
  <si>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</si>
  <si>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</si>
  <si>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</si>
  <si>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</si>
  <si>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</si>
  <si>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</si>
  <si>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</si>
  <si>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</si>
  <si>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</si>
  <si>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</si>
  <si>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</si>
  <si>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</si>
  <si>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</si>
  <si>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</si>
  <si>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</si>
  <si>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</si>
  <si>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</si>
  <si>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</si>
  <si>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</si>
  <si>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</si>
  <si>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</si>
  <si>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</si>
  <si>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</si>
  <si>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</si>
  <si>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</si>
  <si>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</si>
  <si>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</si>
  <si>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</si>
  <si>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</si>
  <si>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</si>
  <si>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</si>
  <si>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</si>
  <si>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</si>
  <si>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</si>
  <si>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</si>
  <si>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</si>
  <si>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</si>
  <si>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</si>
  <si>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</si>
  <si>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</si>
  <si>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</si>
  <si>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</si>
  <si>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</si>
  <si>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</si>
  <si>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</si>
  <si>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</si>
  <si>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</si>
  <si>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</si>
  <si>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</si>
  <si>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</si>
  <si>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</si>
  <si>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</si>
  <si>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</si>
  <si>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</si>
  <si>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</si>
  <si>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</si>
  <si>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</si>
  <si>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</si>
  <si>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</si>
  <si>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</si>
  <si>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</si>
  <si>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</si>
  <si>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</si>
  <si>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</si>
  <si>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</si>
  <si>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</si>
  <si>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</si>
  <si>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</si>
  <si>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</si>
  <si>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</si>
  <si>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</si>
  <si>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</si>
  <si>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</si>
  <si>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</si>
  <si>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</si>
  <si>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</si>
  <si>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</si>
  <si>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</si>
  <si>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</si>
  <si>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</si>
  <si>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</si>
  <si>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</si>
  <si>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</si>
  <si>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</si>
  <si>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</si>
  <si>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</si>
  <si>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</si>
  <si>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</si>
  <si>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</si>
  <si>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</si>
  <si>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</si>
  <si>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</si>
  <si>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</si>
  <si>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</si>
  <si>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</si>
  <si>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</si>
  <si>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</si>
  <si>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</si>
  <si>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</si>
  <si>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</si>
  <si>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</si>
  <si>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</si>
  <si>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</si>
  <si>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</si>
  <si>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</si>
  <si>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</si>
  <si>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</si>
  <si>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</si>
  <si>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</si>
  <si>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</si>
  <si>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</si>
  <si>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</si>
  <si>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</si>
  <si>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</si>
  <si>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</si>
  <si>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</si>
  <si>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</si>
  <si>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</si>
  <si>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</si>
  <si>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</si>
  <si>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</si>
  <si>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</si>
  <si>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</si>
  <si>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</si>
  <si>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</si>
  <si>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</si>
  <si>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</si>
  <si>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</si>
  <si>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</si>
  <si>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</si>
  <si>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</si>
  <si>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</si>
  <si>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</si>
  <si>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</si>
  <si>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</si>
  <si>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</si>
  <si>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</si>
  <si>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</si>
  <si>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</si>
  <si>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</si>
  <si>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</si>
  <si>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</si>
  <si>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</si>
  <si>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</si>
  <si>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</si>
  <si>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</si>
  <si>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</si>
  <si>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</si>
  <si>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</si>
  <si>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</si>
  <si>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</si>
  <si>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</si>
  <si>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</si>
  <si>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</si>
  <si>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</si>
  <si>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</si>
  <si>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</si>
  <si>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</si>
  <si>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</si>
  <si>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</si>
  <si>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</si>
  <si>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</si>
  <si>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</si>
  <si>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</si>
  <si>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</si>
  <si>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</si>
  <si>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</si>
  <si>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</si>
  <si>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</si>
  <si>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</si>
  <si>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</si>
  <si>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</si>
  <si>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</si>
  <si>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</si>
  <si>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</si>
  <si>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</si>
  <si>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</si>
  <si>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</si>
  <si>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</si>
  <si>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</si>
  <si>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</si>
  <si>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</si>
  <si>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</si>
  <si>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</si>
  <si>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</si>
  <si>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</si>
  <si>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</si>
  <si>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</si>
  <si>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</si>
  <si>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</si>
  <si>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</si>
  <si>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</si>
  <si>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</si>
  <si>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</si>
  <si>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</si>
  <si>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</si>
  <si>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</si>
  <si>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</si>
  <si>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</si>
  <si>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</si>
  <si>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</si>
  <si>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</si>
  <si>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</si>
  <si>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</si>
  <si>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</si>
  <si>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</si>
  <si>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</si>
  <si>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</si>
  <si>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</si>
  <si>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</si>
  <si>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</si>
  <si>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</si>
  <si>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</si>
  <si>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</si>
  <si>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</si>
  <si>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</si>
  <si>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</si>
  <si>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</si>
  <si>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</si>
  <si>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</si>
  <si>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</si>
  <si>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</si>
  <si>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</si>
  <si>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</si>
  <si>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</si>
  <si>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</si>
  <si>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</si>
  <si>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</si>
  <si>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</si>
  <si>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</si>
  <si>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</si>
  <si>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</si>
  <si>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</si>
  <si>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</si>
  <si>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</si>
  <si>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</si>
  <si>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</si>
  <si>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</si>
  <si>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</si>
  <si>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</si>
  <si>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</si>
  <si>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</si>
  <si>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</si>
  <si>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</si>
  <si>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</si>
  <si>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</si>
  <si>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</si>
  <si>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</si>
  <si>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</si>
  <si>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</si>
  <si>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</si>
  <si>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</si>
  <si>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</si>
  <si>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</si>
  <si>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</si>
  <si>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</si>
  <si>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</si>
  <si>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</si>
  <si>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</si>
  <si>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</si>
  <si>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</si>
  <si>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</si>
  <si>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</si>
  <si>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</si>
  <si>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</si>
  <si>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</si>
  <si>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</si>
  <si>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</si>
  <si>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</si>
  <si>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</si>
  <si>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</si>
  <si>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</si>
  <si>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</si>
  <si>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</si>
  <si>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</si>
  <si>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</si>
  <si>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</si>
  <si>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</si>
  <si>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</si>
  <si>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</si>
  <si>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</si>
  <si>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</si>
  <si>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</si>
  <si>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</si>
  <si>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</si>
  <si>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</si>
  <si>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</si>
  <si>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</si>
  <si>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</si>
  <si>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</si>
  <si>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</si>
  <si>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</si>
  <si>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</si>
  <si>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</si>
  <si>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</si>
  <si>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</si>
  <si>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</si>
  <si>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</si>
  <si>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</si>
  <si>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</si>
  <si>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</si>
  <si>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</si>
  <si>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</si>
  <si>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</si>
  <si>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</si>
  <si>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</si>
  <si>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</si>
  <si>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</si>
  <si>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</si>
  <si>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</si>
  <si>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</si>
  <si>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</si>
  <si>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</si>
  <si>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</si>
  <si>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</si>
  <si>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</si>
  <si>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</si>
  <si>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</si>
  <si>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</si>
  <si>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</si>
  <si>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</si>
  <si>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</si>
  <si>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</si>
  <si>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</si>
  <si>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</si>
  <si>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</si>
  <si>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</si>
  <si>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</si>
  <si>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</si>
  <si>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</si>
  <si>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</si>
  <si>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</si>
  <si>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</si>
  <si>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</si>
  <si>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</si>
  <si>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</si>
  <si>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</si>
  <si>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</si>
  <si>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</si>
  <si>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</si>
  <si>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</si>
  <si>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</si>
  <si>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</si>
  <si>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</si>
  <si>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</si>
  <si>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</si>
  <si>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</si>
  <si>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</si>
  <si>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</si>
  <si>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</si>
  <si>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</si>
  <si>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</si>
  <si>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</si>
  <si>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</si>
  <si>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</si>
  <si>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</si>
  <si>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</si>
  <si>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</si>
  <si>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</si>
  <si>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</si>
  <si>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</si>
  <si>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</si>
  <si>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</si>
  <si>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</si>
  <si>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</si>
  <si>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</si>
  <si>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</si>
  <si>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</si>
  <si>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</si>
  <si>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</si>
  <si>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</si>
  <si>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</si>
  <si>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</si>
  <si>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</si>
  <si>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</si>
  <si>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</si>
  <si>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</si>
  <si>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</si>
  <si>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</si>
  <si>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</si>
  <si>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</si>
  <si>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</si>
  <si>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</si>
  <si>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</si>
  <si>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</si>
  <si>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</si>
  <si>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</si>
  <si>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</si>
  <si>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</si>
  <si>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</si>
  <si>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</si>
  <si>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</si>
  <si>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</si>
  <si>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</si>
  <si>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</si>
  <si>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</si>
  <si>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</si>
  <si>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</si>
  <si>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</si>
  <si>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</si>
  <si>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</si>
  <si>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</si>
  <si>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</si>
  <si>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</si>
  <si>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</si>
  <si>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</si>
  <si>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</si>
  <si>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</si>
  <si>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</si>
  <si>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</si>
  <si>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</si>
  <si>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</si>
  <si>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</si>
  <si>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</si>
  <si>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</si>
  <si>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</si>
  <si>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</si>
  <si>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</si>
  <si>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</si>
  <si>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</si>
  <si>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</si>
  <si>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</si>
  <si>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</si>
  <si>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</si>
  <si>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</si>
  <si>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</si>
  <si>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</si>
  <si>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</si>
  <si>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</si>
  <si>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</si>
  <si>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</si>
  <si>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</si>
  <si>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</si>
  <si>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</si>
  <si>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</si>
  <si>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</si>
  <si>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</si>
  <si>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</si>
  <si>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</si>
  <si>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</si>
  <si>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</si>
  <si>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</si>
  <si>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</si>
  <si>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</si>
  <si>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</si>
  <si>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</si>
  <si>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</si>
  <si>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</si>
  <si>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</si>
  <si>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</si>
  <si>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</si>
  <si>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</si>
  <si>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</si>
  <si>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</si>
  <si>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</si>
  <si>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</si>
  <si>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</si>
  <si>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</si>
  <si>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</si>
  <si>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</si>
  <si>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</si>
  <si>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</si>
  <si>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</si>
  <si>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</si>
  <si>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</si>
  <si>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</si>
  <si>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</si>
  <si>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</si>
  <si>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</si>
  <si>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</si>
  <si>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</si>
  <si>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</si>
  <si>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</si>
  <si>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</si>
  <si>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</si>
  <si>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</si>
  <si>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</si>
  <si>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</si>
  <si>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</si>
  <si>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</si>
  <si>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</si>
  <si>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</si>
  <si>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</si>
  <si>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</si>
  <si>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</si>
  <si>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</si>
  <si>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</si>
  <si>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</si>
  <si>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</si>
  <si>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</si>
  <si>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</si>
  <si>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</si>
  <si>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</si>
  <si>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</si>
  <si>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</si>
  <si>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</si>
  <si>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</si>
  <si>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</si>
  <si>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</si>
  <si>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</si>
  <si>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</si>
  <si>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</si>
  <si>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</si>
  <si>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</si>
  <si>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</si>
  <si>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</si>
  <si>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</si>
  <si>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</si>
  <si>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</si>
  <si>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</si>
  <si>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</si>
  <si>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</si>
  <si>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</si>
  <si>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</si>
  <si>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</si>
  <si>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</si>
  <si>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</si>
  <si>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</si>
  <si>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</si>
  <si>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</si>
  <si>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</si>
  <si>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</si>
  <si>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</si>
  <si>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</si>
  <si>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</si>
  <si>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</si>
  <si>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</si>
  <si>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</si>
  <si>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</si>
  <si>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</si>
  <si>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</si>
  <si>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</si>
  <si>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</si>
  <si>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</si>
  <si>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</si>
  <si>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</si>
  <si>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</si>
  <si>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</si>
  <si>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</si>
  <si>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</si>
  <si>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</si>
  <si>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</si>
  <si>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</si>
  <si>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</si>
  <si>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</si>
  <si>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</si>
  <si>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</si>
  <si>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</si>
  <si>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</si>
  <si>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</si>
  <si>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</si>
  <si>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</si>
  <si>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</si>
  <si>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</si>
  <si>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</si>
  <si>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</si>
  <si>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</si>
  <si>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</si>
  <si>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</si>
  <si>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</si>
  <si>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</si>
  <si>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</si>
  <si>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</si>
  <si>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</si>
  <si>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</si>
  <si>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</si>
  <si>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</si>
  <si>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</si>
  <si>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</si>
  <si>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</si>
  <si>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</si>
  <si>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</si>
  <si>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</si>
  <si>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</si>
  <si>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</si>
  <si>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</si>
  <si>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</si>
  <si>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</si>
  <si>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</si>
  <si>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</si>
  <si>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</si>
  <si>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</si>
  <si>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</si>
  <si>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</si>
  <si>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</si>
  <si>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</si>
  <si>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</si>
  <si>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</si>
  <si>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</si>
  <si>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</si>
  <si>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</si>
  <si>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</si>
  <si>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</si>
  <si>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</si>
  <si>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</si>
  <si>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</si>
  <si>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</si>
  <si>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</si>
  <si>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</si>
  <si>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</si>
  <si>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</si>
  <si>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</si>
  <si>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</si>
  <si>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</si>
  <si>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</si>
  <si>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</si>
  <si>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</si>
  <si>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</si>
  <si>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</si>
  <si>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</si>
  <si>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</si>
  <si>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</si>
  <si>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</si>
  <si>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</si>
  <si>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</si>
  <si>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</si>
  <si>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</si>
  <si>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</si>
  <si>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</si>
  <si>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</si>
  <si>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</si>
  <si>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</si>
  <si>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</si>
  <si>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</si>
  <si>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</si>
  <si>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</si>
  <si>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</si>
  <si>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</si>
  <si>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</si>
  <si>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</si>
  <si>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</si>
  <si>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</si>
  <si>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</si>
  <si>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</si>
  <si>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</si>
  <si>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</si>
  <si>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</si>
  <si>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</si>
  <si>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</si>
  <si>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</si>
  <si>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</si>
  <si>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</si>
  <si>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</si>
  <si>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</si>
  <si>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</si>
  <si>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</si>
  <si>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</si>
  <si>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</si>
  <si>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</si>
  <si>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</si>
  <si>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</si>
  <si>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</si>
  <si>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</si>
  <si>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</si>
  <si>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</si>
  <si>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</si>
  <si>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</si>
  <si>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</si>
  <si>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</si>
  <si>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</si>
  <si>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</si>
  <si>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</si>
  <si>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</si>
  <si>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</si>
  <si>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</si>
  <si>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</si>
  <si>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</si>
  <si>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</si>
  <si>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</si>
  <si>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</si>
  <si>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</si>
  <si>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</si>
  <si>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</si>
  <si>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</si>
  <si>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</si>
  <si>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</si>
  <si>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</si>
  <si>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</si>
  <si>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</si>
  <si>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</si>
  <si>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</si>
  <si>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</si>
  <si>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</si>
  <si>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</si>
  <si>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</si>
  <si>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</si>
  <si>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</si>
  <si>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</si>
  <si>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</si>
  <si>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</si>
  <si>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</si>
  <si>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</si>
  <si>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</si>
  <si>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</si>
  <si>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</si>
  <si>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</si>
  <si>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</si>
  <si>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</si>
  <si>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</si>
  <si>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</si>
  <si>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</si>
  <si>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</si>
  <si>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</si>
  <si>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</si>
  <si>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</si>
  <si>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</si>
  <si>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</si>
  <si>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</si>
  <si>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</si>
  <si>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</si>
  <si>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</si>
  <si>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</si>
  <si>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</si>
  <si>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</si>
  <si>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</si>
  <si>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</si>
  <si>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</si>
  <si>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</si>
  <si>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</si>
  <si>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</si>
  <si>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</si>
  <si>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</si>
  <si>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</si>
  <si>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</si>
  <si>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</si>
  <si>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</si>
  <si>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</si>
  <si>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</si>
  <si>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</si>
  <si>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</si>
  <si>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</si>
  <si>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</si>
  <si>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</si>
  <si>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</si>
  <si>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</si>
  <si>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</si>
  <si>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</si>
  <si>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</si>
  <si>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</si>
  <si>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</si>
  <si>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</si>
  <si>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</si>
  <si>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</si>
  <si>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</si>
  <si>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</si>
  <si>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</si>
  <si>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</si>
  <si>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</si>
  <si>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</si>
  <si>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</si>
  <si>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</si>
  <si>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</si>
  <si>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</si>
  <si>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</si>
  <si>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</si>
  <si>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</si>
  <si>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</si>
  <si>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</si>
  <si>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</si>
  <si>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</si>
  <si>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</si>
  <si>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</si>
  <si>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</si>
  <si>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</si>
  <si>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</si>
  <si>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</si>
  <si>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</si>
  <si>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</si>
  <si>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</si>
  <si>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</si>
  <si>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</si>
  <si>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</si>
  <si>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</si>
  <si>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</si>
  <si>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</si>
  <si>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</si>
  <si>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</si>
  <si>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</si>
  <si>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</si>
  <si>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</si>
  <si>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</si>
  <si>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</si>
  <si>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</si>
  <si>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</si>
  <si>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</si>
  <si>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</si>
  <si>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</si>
  <si>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</si>
  <si>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</si>
  <si>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</si>
  <si>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</si>
  <si>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</si>
  <si>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</si>
  <si>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</si>
  <si>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</si>
  <si>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</si>
  <si>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</si>
  <si>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</si>
  <si>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</si>
  <si>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</si>
  <si>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</si>
  <si>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</si>
  <si>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</si>
  <si>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</si>
  <si>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</si>
  <si>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</si>
  <si>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</si>
  <si>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</si>
  <si>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</si>
  <si>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</si>
  <si>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</si>
  <si>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</si>
  <si>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</si>
  <si>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</si>
  <si>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</si>
  <si>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</si>
  <si>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</si>
  <si>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</si>
  <si>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</si>
  <si>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</si>
  <si>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</si>
  <si>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</si>
  <si>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</si>
  <si>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</si>
  <si>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</si>
  <si>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</si>
  <si>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</si>
  <si>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</si>
  <si>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</si>
  <si>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</si>
  <si>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</si>
  <si>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</si>
  <si>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</si>
  <si>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</si>
  <si>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</si>
  <si>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</si>
  <si>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</si>
  <si>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</si>
  <si>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</si>
  <si>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</si>
  <si>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</si>
  <si>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</si>
  <si>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</si>
  <si>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</si>
  <si>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</si>
  <si>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</si>
  <si>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</si>
  <si>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</si>
  <si>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</si>
  <si>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</si>
  <si>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</si>
  <si>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</si>
  <si>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</si>
  <si>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</si>
  <si>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</si>
  <si>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</si>
  <si>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</si>
  <si>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</si>
  <si>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</si>
  <si>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</si>
  <si>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</si>
  <si>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</si>
  <si>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</si>
  <si>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</si>
  <si>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</si>
  <si>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</si>
  <si>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</si>
  <si>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</si>
  <si>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</si>
  <si>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</si>
  <si>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</si>
  <si>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</si>
  <si>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</si>
  <si>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</si>
  <si>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</si>
  <si>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</si>
  <si>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</si>
  <si>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</si>
  <si>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</si>
  <si>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</si>
  <si>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</si>
  <si>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</si>
  <si>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</si>
  <si>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</si>
  <si>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</si>
  <si>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</si>
  <si>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</si>
  <si>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</si>
  <si>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</si>
  <si>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</si>
  <si>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</si>
  <si>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</si>
  <si>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</si>
  <si>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</si>
  <si>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</si>
  <si>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</si>
  <si>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</si>
  <si>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</si>
  <si>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</si>
  <si>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</si>
  <si>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</si>
  <si>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</si>
  <si>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</si>
  <si>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</si>
  <si>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</si>
  <si>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</si>
  <si>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</si>
  <si>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</si>
  <si>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</si>
  <si>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</si>
  <si>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</si>
  <si>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</si>
  <si>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</si>
  <si>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</si>
  <si>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</si>
  <si>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</si>
  <si>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</si>
  <si>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</si>
  <si>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</si>
  <si>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</si>
  <si>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</si>
  <si>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</si>
  <si>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</si>
  <si>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</si>
  <si>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</si>
  <si>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</si>
  <si>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</si>
  <si>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</si>
  <si>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</si>
  <si>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</si>
  <si>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</si>
  <si>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</si>
  <si>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</si>
  <si>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</si>
  <si>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</si>
  <si>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</si>
  <si>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</si>
  <si>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</si>
  <si>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</si>
  <si>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</si>
  <si>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</si>
  <si>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</si>
  <si>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</si>
  <si>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</si>
  <si>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</si>
  <si>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</si>
  <si>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</si>
  <si>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</si>
  <si>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</si>
  <si>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</si>
  <si>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</si>
  <si>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</si>
  <si>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</si>
  <si>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</si>
  <si>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</si>
  <si>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</si>
  <si>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</si>
  <si>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</si>
  <si>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</si>
  <si>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</si>
  <si>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</si>
  <si>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</si>
  <si>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</si>
  <si>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</si>
  <si>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</si>
  <si>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</si>
  <si>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</si>
  <si>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</si>
  <si>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</si>
  <si>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</si>
  <si>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</si>
  <si>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</si>
  <si>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</si>
  <si>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</si>
  <si>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</si>
  <si>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</si>
  <si>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</si>
  <si>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</si>
  <si>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</si>
  <si>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</si>
  <si>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</si>
  <si>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</si>
  <si>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</si>
  <si>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</si>
  <si>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</si>
  <si>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</si>
  <si>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</si>
  <si>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</si>
  <si>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</si>
  <si>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</si>
  <si>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</si>
  <si>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</si>
  <si>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</si>
  <si>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</si>
  <si>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</si>
  <si>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</si>
  <si>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</si>
  <si>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</si>
  <si>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</si>
  <si>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</si>
  <si>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</si>
  <si>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</si>
  <si>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</si>
  <si>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</si>
  <si>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</si>
  <si>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</si>
  <si>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</si>
  <si>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</si>
  <si>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</si>
  <si>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</si>
  <si>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</si>
  <si>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</si>
  <si>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</si>
  <si>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</si>
  <si>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</si>
  <si>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</si>
  <si>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</si>
  <si>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</si>
  <si>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</si>
  <si>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</si>
  <si>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</si>
  <si>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</si>
  <si>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</si>
  <si>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</si>
  <si>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</si>
  <si>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</si>
  <si>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</si>
  <si>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</si>
  <si>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</si>
  <si>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</si>
  <si>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</si>
  <si>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</si>
  <si>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</si>
  <si>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</si>
  <si>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</si>
  <si>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</si>
  <si>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</si>
  <si>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</si>
  <si>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</si>
  <si>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</si>
  <si>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</si>
  <si>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</si>
  <si>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</si>
  <si>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</si>
  <si>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</si>
  <si>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</si>
  <si>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</si>
  <si>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</si>
  <si>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</si>
  <si>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</si>
  <si>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</si>
  <si>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</si>
  <si>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</si>
  <si>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</si>
  <si>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</si>
  <si>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</si>
  <si>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</si>
  <si>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</si>
  <si>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</si>
  <si>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</si>
  <si>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</si>
  <si>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</si>
  <si>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</si>
  <si>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</si>
  <si>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</si>
  <si>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</si>
  <si>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</si>
  <si>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</si>
  <si>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</si>
  <si>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</si>
  <si>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</si>
  <si>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</si>
  <si>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</si>
  <si>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</si>
  <si>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</si>
  <si>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</si>
  <si>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</si>
  <si>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</si>
  <si>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</si>
  <si>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</si>
  <si>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</si>
  <si>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</si>
  <si>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</si>
  <si>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</si>
  <si>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</si>
  <si>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</si>
  <si>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</si>
  <si>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</si>
  <si>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</si>
  <si>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</si>
  <si>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</si>
  <si>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</si>
  <si>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</si>
  <si>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</si>
  <si>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</si>
  <si>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</si>
  <si>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</si>
  <si>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</si>
  <si>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</si>
  <si>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</si>
  <si>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</si>
  <si>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</si>
  <si>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</si>
  <si>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</si>
  <si>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</si>
  <si>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</si>
  <si>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</si>
  <si>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</si>
  <si>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</si>
  <si>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</si>
  <si>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</si>
  <si>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</si>
  <si>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</si>
  <si>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</si>
  <si>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</si>
  <si>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</si>
  <si>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</si>
  <si>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</si>
  <si>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</si>
  <si>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</si>
  <si>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</si>
  <si>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</si>
  <si>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</si>
  <si>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</si>
  <si>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</si>
  <si>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</si>
  <si>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</si>
  <si>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</si>
  <si>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</si>
  <si>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</si>
  <si>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</si>
  <si>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</si>
  <si>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</si>
  <si>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</si>
  <si>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</si>
  <si>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</si>
  <si>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</si>
  <si>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</si>
  <si>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</si>
  <si>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</si>
  <si>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</si>
  <si>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</si>
  <si>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</si>
  <si>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</si>
  <si>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</si>
  <si>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</si>
  <si>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</si>
  <si>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</si>
  <si>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</si>
  <si>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</si>
  <si>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</si>
  <si>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</si>
  <si>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</si>
  <si>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</si>
  <si>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</si>
  <si>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</si>
  <si>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</si>
  <si>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</si>
  <si>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</si>
  <si>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</si>
  <si>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</si>
  <si>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</si>
  <si>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</si>
  <si>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</si>
  <si>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</si>
  <si>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</si>
  <si>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</si>
  <si>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</si>
  <si>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</si>
  <si>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</si>
  <si>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</si>
  <si>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</si>
  <si>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</si>
  <si>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</si>
  <si>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</si>
  <si>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</si>
  <si>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</si>
  <si>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</si>
  <si>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</si>
  <si>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</si>
  <si>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</si>
  <si>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</si>
  <si>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</si>
  <si>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</si>
  <si>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</si>
  <si>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</si>
  <si>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</si>
  <si>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</si>
  <si>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</si>
  <si>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</si>
  <si>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</si>
  <si>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</si>
  <si>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</si>
  <si>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</si>
  <si>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</si>
  <si>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</si>
  <si>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</si>
  <si>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</si>
  <si>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</si>
  <si>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</si>
  <si>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</si>
  <si>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</si>
  <si>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</si>
  <si>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</si>
  <si>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</si>
  <si>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</si>
  <si>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</si>
  <si>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</si>
  <si>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</si>
  <si>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</si>
  <si>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</si>
  <si>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</si>
  <si>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</si>
  <si>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</si>
  <si>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</si>
  <si>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</si>
  <si>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</si>
  <si>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</si>
  <si>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</si>
  <si>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</si>
  <si>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</si>
  <si>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</si>
  <si>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</si>
  <si>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</si>
  <si>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</si>
  <si>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</si>
  <si>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</si>
  <si>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</si>
  <si>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</si>
  <si>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</si>
  <si>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</si>
  <si>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</si>
  <si>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</si>
  <si>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</si>
  <si>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</si>
  <si>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</si>
  <si>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</si>
  <si>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</si>
  <si>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</si>
  <si>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</si>
  <si>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</si>
  <si>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</si>
  <si>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</si>
  <si>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</si>
  <si>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</si>
  <si>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</si>
  <si>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</si>
  <si>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</si>
  <si>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</si>
  <si>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</si>
  <si>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</si>
  <si>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</si>
  <si>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</si>
  <si>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</si>
  <si>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</si>
  <si>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</si>
  <si>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</si>
  <si>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</si>
  <si>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</si>
  <si>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</si>
  <si>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</si>
  <si>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</si>
  <si>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</si>
  <si>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</si>
  <si>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</si>
  <si>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</si>
  <si>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</si>
  <si>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</si>
  <si>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</si>
  <si>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</si>
  <si>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</si>
  <si>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</si>
  <si>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</si>
  <si>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</si>
  <si>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</si>
  <si>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</si>
  <si>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</si>
  <si>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</si>
  <si>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</si>
  <si>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</si>
  <si>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</si>
  <si>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</si>
  <si>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</si>
  <si>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</si>
  <si>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</si>
  <si>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</si>
  <si>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</si>
  <si>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</si>
  <si>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</si>
  <si>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</si>
  <si>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</si>
  <si>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</si>
  <si>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</si>
  <si>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</si>
  <si>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</si>
  <si>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</si>
  <si>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</si>
  <si>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</si>
  <si>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</si>
  <si>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</si>
  <si>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</si>
  <si>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</si>
  <si>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</si>
  <si>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</si>
  <si>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</si>
  <si>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</si>
  <si>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</si>
  <si>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</si>
  <si>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</si>
  <si>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</si>
  <si>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</si>
  <si>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</si>
  <si>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</si>
  <si>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</si>
  <si>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</si>
  <si>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</si>
  <si>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</si>
  <si>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</si>
  <si>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</si>
  <si>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</si>
  <si>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</si>
  <si>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</si>
  <si>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</si>
  <si>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</si>
  <si>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</si>
  <si>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</si>
  <si>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</si>
  <si>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</si>
  <si>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</si>
  <si>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</si>
  <si>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</si>
  <si>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</si>
  <si>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</si>
  <si>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</si>
  <si>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</si>
  <si>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</si>
  <si>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</si>
  <si>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</si>
  <si>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</si>
  <si>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</si>
  <si>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</si>
  <si>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</si>
  <si>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</si>
  <si>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</si>
  <si>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</si>
  <si>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</si>
  <si>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</si>
  <si>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</si>
  <si>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</si>
  <si>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</si>
  <si>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</si>
  <si>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</si>
  <si>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</si>
  <si>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</si>
  <si>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</si>
  <si>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</si>
  <si>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</si>
  <si>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</si>
  <si>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</si>
  <si>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</si>
  <si>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</si>
  <si>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</si>
  <si>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</si>
  <si>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</si>
  <si>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</si>
  <si>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</si>
  <si>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</si>
  <si>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</si>
  <si>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</si>
  <si>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</si>
  <si>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</si>
  <si>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</si>
  <si>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</si>
  <si>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</si>
  <si>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</si>
  <si>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</si>
  <si>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</si>
  <si>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</si>
  <si>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</si>
  <si>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</si>
  <si>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</si>
  <si>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</si>
  <si>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</si>
  <si>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</si>
  <si>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</si>
  <si>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</si>
  <si>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</si>
  <si>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</si>
  <si>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</si>
  <si>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</si>
  <si>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</si>
  <si>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</si>
  <si>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</si>
  <si>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</si>
  <si>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</si>
  <si>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</si>
  <si>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</si>
  <si>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</si>
  <si>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</si>
  <si>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</si>
  <si>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</si>
  <si>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</si>
  <si>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</si>
  <si>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</si>
  <si>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</si>
  <si>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</si>
  <si>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</si>
  <si>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</si>
  <si>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</si>
  <si>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</si>
  <si>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</si>
  <si>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</si>
  <si>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</si>
  <si>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</si>
  <si>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</si>
  <si>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</si>
  <si>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</si>
  <si>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</si>
  <si>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</si>
  <si>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</si>
  <si>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</si>
  <si>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</si>
  <si>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</si>
  <si>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</si>
  <si>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</si>
  <si>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</si>
  <si>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</si>
  <si>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</si>
  <si>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</si>
  <si>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</si>
  <si>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</si>
  <si>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</si>
  <si>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</si>
  <si>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</si>
  <si>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</si>
  <si>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</si>
  <si>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</si>
  <si>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</si>
  <si>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</si>
  <si>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</si>
  <si>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</si>
  <si>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</si>
  <si>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</si>
  <si>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</si>
  <si>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</si>
  <si>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</si>
  <si>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</si>
  <si>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</si>
  <si>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</si>
  <si>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</si>
  <si>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</si>
  <si>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</si>
  <si>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</si>
  <si>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</si>
  <si>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</si>
  <si>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</si>
  <si>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</si>
  <si>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</si>
  <si>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</si>
  <si>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</si>
  <si>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</si>
  <si>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</si>
  <si>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</si>
  <si>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</si>
  <si>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</si>
  <si>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</si>
  <si>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</si>
  <si>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</si>
  <si>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</si>
  <si>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</si>
  <si>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</si>
  <si>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</si>
  <si>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</si>
  <si>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</si>
  <si>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</si>
  <si>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</si>
  <si>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</si>
  <si>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</si>
  <si>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</si>
  <si>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</si>
  <si>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</si>
  <si>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</si>
  <si>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</si>
  <si>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</si>
  <si>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</si>
  <si>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</si>
  <si>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</si>
  <si>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</si>
  <si>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</si>
  <si>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</si>
  <si>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</si>
  <si>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</si>
  <si>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</si>
  <si>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</si>
  <si>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</si>
  <si>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</si>
  <si>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</si>
  <si>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</si>
  <si>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</si>
  <si>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</si>
  <si>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</si>
  <si>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</si>
  <si>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</si>
  <si>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</si>
  <si>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</si>
  <si>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</si>
  <si>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</si>
  <si>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</si>
  <si>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</si>
  <si>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</si>
  <si>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</si>
  <si>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</si>
  <si>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</si>
  <si>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</si>
  <si>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</si>
  <si>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</si>
  <si>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</si>
  <si>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</si>
  <si>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</si>
  <si>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</si>
  <si>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</si>
  <si>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</si>
  <si>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</si>
  <si>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</si>
  <si>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</si>
  <si>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</si>
  <si>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</si>
  <si>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</si>
  <si>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</si>
  <si>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</si>
  <si>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</si>
  <si>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</si>
  <si>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</si>
  <si>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</si>
  <si>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</si>
  <si>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</si>
  <si>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</si>
  <si>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</si>
  <si>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</si>
  <si>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</si>
  <si>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</si>
  <si>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</si>
  <si>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</si>
  <si>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</si>
  <si>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</si>
  <si>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</si>
  <si>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</si>
  <si>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</si>
  <si>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</si>
  <si>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</si>
  <si>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</si>
  <si>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</si>
  <si>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</si>
  <si>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</si>
  <si>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</si>
  <si>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</si>
  <si>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</si>
  <si>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</si>
  <si>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</si>
  <si>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</si>
  <si>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</si>
  <si>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</si>
  <si>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</si>
  <si>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</si>
  <si>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</si>
  <si>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</si>
  <si>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</si>
  <si>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</si>
  <si>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</si>
  <si>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</si>
  <si>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</si>
  <si>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</si>
  <si>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</si>
  <si>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</si>
  <si>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</si>
  <si>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</si>
  <si>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</si>
  <si>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</si>
  <si>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</si>
  <si>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</si>
  <si>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</si>
  <si>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</si>
  <si>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</si>
  <si>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</si>
  <si>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</si>
  <si>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</si>
  <si>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</si>
  <si>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</si>
  <si>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</si>
  <si>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</si>
  <si>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</si>
  <si>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</si>
  <si>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</si>
  <si>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</si>
  <si>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</si>
  <si>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</si>
  <si>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</si>
  <si>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</si>
  <si>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</si>
  <si>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</si>
  <si>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</si>
  <si>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</si>
  <si>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</si>
  <si>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</si>
  <si>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</si>
  <si>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</si>
  <si>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</si>
  <si>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</si>
  <si>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</si>
  <si>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</si>
  <si>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</si>
  <si>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</si>
  <si>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</si>
  <si>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</si>
  <si>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</si>
  <si>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</si>
  <si>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</si>
  <si>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</si>
  <si>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</si>
  <si>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</si>
  <si>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</si>
  <si>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</si>
  <si>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</si>
  <si>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</si>
  <si>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</si>
  <si>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</si>
  <si>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</si>
  <si>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</si>
  <si>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</si>
  <si>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</si>
  <si>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</si>
  <si>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</si>
  <si>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</si>
  <si>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</si>
  <si>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</si>
  <si>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</si>
  <si>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</si>
  <si>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</si>
  <si>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</si>
  <si>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</si>
  <si>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</si>
  <si>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</si>
  <si>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</si>
  <si>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</si>
  <si>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</si>
  <si>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</si>
  <si>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</si>
  <si>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</si>
  <si>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</si>
  <si>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</si>
  <si>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</si>
  <si>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</si>
  <si>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</si>
  <si>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</si>
  <si>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</si>
  <si>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</si>
  <si>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</si>
  <si>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</si>
  <si>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</si>
  <si>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</si>
  <si>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</si>
  <si>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</si>
  <si>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</si>
  <si>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</si>
  <si>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</si>
  <si>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</si>
  <si>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</si>
  <si>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</si>
  <si>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</si>
  <si>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</si>
  <si>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</si>
  <si>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</si>
  <si>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</si>
  <si>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</si>
  <si>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</si>
  <si>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</si>
  <si>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</si>
  <si>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</si>
  <si>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</si>
  <si>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</si>
  <si>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</si>
  <si>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</si>
  <si>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</si>
  <si>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</si>
  <si>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</si>
  <si>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</si>
  <si>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</si>
  <si>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</si>
  <si>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</si>
  <si>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</si>
  <si>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</si>
  <si>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</si>
  <si>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</si>
  <si>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</si>
  <si>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</si>
  <si>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</si>
  <si>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</si>
  <si>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</si>
  <si>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</si>
  <si>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</si>
  <si>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</si>
  <si>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</si>
  <si>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</si>
  <si>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</si>
  <si>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</si>
  <si>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</si>
  <si>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</si>
  <si>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</si>
  <si>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</si>
  <si>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</si>
  <si>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</si>
  <si>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</si>
  <si>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</si>
  <si>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</si>
  <si>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</si>
  <si>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</si>
  <si>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</si>
  <si>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</si>
  <si>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</si>
  <si>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</si>
  <si>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</si>
  <si>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</si>
  <si>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</si>
  <si>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</si>
  <si>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</si>
  <si>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</si>
  <si>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</si>
  <si>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</si>
  <si>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</si>
  <si>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</si>
  <si>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</si>
  <si>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</si>
  <si>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</si>
  <si>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</si>
  <si>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</si>
  <si>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</si>
  <si>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</si>
  <si>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</si>
  <si>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</si>
  <si>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</si>
  <si>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</si>
  <si>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</si>
  <si>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</si>
  <si>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</si>
  <si>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</si>
  <si>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</si>
  <si>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</si>
  <si>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</si>
  <si>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</si>
  <si>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</si>
  <si>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</si>
  <si>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</si>
  <si>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</si>
  <si>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</si>
  <si>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</si>
  <si>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</si>
  <si>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</si>
  <si>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</si>
  <si>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</si>
  <si>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</si>
  <si>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</si>
  <si>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</si>
  <si>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</si>
  <si>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</si>
  <si>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</si>
  <si>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</si>
  <si>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</si>
  <si>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</si>
  <si>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</si>
  <si>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</si>
  <si>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</si>
  <si>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</si>
  <si>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</si>
  <si>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</si>
  <si>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</si>
  <si>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</si>
  <si>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</si>
  <si>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</si>
  <si>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</si>
  <si>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</si>
  <si>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</si>
  <si>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</si>
  <si>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</si>
  <si>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</si>
  <si>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</si>
  <si>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</si>
  <si>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</si>
  <si>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</si>
  <si>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</si>
  <si>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</si>
  <si>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</si>
  <si>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</si>
  <si>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</si>
  <si>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</si>
  <si>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</si>
  <si>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</si>
  <si>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</si>
  <si>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</si>
  <si>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</si>
  <si>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</si>
  <si>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</si>
  <si>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</si>
  <si>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</si>
  <si>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</si>
  <si>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</si>
  <si>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</si>
  <si>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</si>
  <si>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</si>
  <si>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</si>
  <si>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</si>
  <si>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</si>
  <si>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</si>
  <si>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</si>
  <si>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</si>
  <si>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</si>
  <si>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</si>
  <si>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</si>
  <si>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</si>
  <si>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</si>
  <si>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</si>
  <si>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</si>
  <si>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</si>
  <si>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</si>
  <si>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</si>
  <si>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</si>
  <si>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</si>
  <si>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</si>
  <si>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</si>
  <si>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</si>
  <si>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</si>
  <si>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</si>
  <si>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</si>
  <si>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</si>
  <si>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</si>
  <si>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</si>
  <si>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</si>
  <si>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</si>
  <si>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</si>
  <si>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</si>
  <si>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</si>
  <si>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</si>
  <si>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</si>
  <si>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</si>
  <si>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</si>
  <si>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</si>
  <si>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</si>
  <si>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</si>
  <si>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</si>
  <si>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</si>
  <si>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</si>
  <si>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</si>
  <si>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</si>
  <si>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</si>
  <si>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</si>
  <si>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</si>
  <si>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</si>
  <si>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</si>
  <si>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</si>
  <si>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</si>
  <si>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</si>
  <si>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</si>
  <si>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</si>
  <si>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</si>
  <si>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</si>
  <si>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</si>
  <si>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</si>
  <si>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</si>
  <si>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</si>
  <si>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</si>
  <si>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</si>
  <si>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</si>
  <si>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</si>
  <si>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</si>
  <si>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</si>
  <si>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</si>
  <si>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</si>
  <si>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</si>
  <si>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</si>
  <si>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</si>
  <si>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</si>
  <si>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</si>
  <si>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</si>
  <si>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</si>
  <si>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</si>
  <si>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</si>
  <si>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</si>
  <si>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</si>
  <si>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</si>
  <si>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</si>
  <si>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</si>
  <si>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</si>
  <si>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</si>
  <si>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</si>
  <si>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</si>
  <si>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</si>
  <si>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</si>
  <si>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</si>
  <si>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</si>
  <si>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</si>
  <si>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</si>
  <si>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</si>
  <si>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</si>
  <si>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</si>
  <si>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</si>
  <si>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</si>
  <si>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</si>
  <si>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</si>
  <si>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</si>
  <si>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</si>
  <si>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</si>
  <si>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</si>
  <si>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</si>
  <si>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</si>
  <si>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</si>
  <si>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</si>
  <si>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</si>
  <si>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</si>
  <si>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</si>
  <si>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</si>
  <si>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</si>
  <si>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</si>
  <si>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</si>
  <si>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</si>
  <si>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</si>
  <si>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</si>
  <si>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</si>
  <si>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</si>
  <si>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</si>
  <si>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</si>
  <si>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</si>
  <si>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</si>
  <si>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</si>
  <si>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</si>
  <si>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</si>
  <si>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</si>
  <si>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</si>
  <si>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</si>
  <si>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</si>
  <si>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</si>
  <si>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</si>
  <si>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</si>
  <si>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</si>
  <si>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</si>
  <si>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</si>
  <si>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</si>
  <si>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</si>
  <si>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</si>
  <si>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</si>
  <si>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</si>
  <si>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</si>
  <si>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</si>
  <si>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</si>
  <si>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</si>
  <si>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</si>
  <si>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</si>
  <si>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</si>
  <si>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</si>
  <si>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</si>
  <si>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</si>
  <si>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</si>
  <si>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</si>
  <si>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</si>
  <si>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</si>
  <si>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</si>
  <si>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</si>
  <si>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</si>
  <si>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</si>
  <si>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</si>
  <si>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</si>
  <si>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</si>
  <si>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</si>
  <si>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</si>
  <si>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</si>
  <si>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</si>
  <si>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</si>
  <si>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</si>
  <si>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</si>
  <si>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</si>
  <si>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</si>
  <si>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</si>
  <si>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</si>
  <si>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</si>
  <si>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</si>
  <si>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</si>
  <si>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</si>
  <si>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</si>
  <si>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</si>
  <si>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</si>
  <si>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</si>
  <si>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</si>
  <si>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</si>
  <si>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</si>
  <si>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</si>
  <si>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</si>
  <si>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</si>
  <si>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</si>
  <si>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</si>
  <si>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</si>
  <si>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</si>
  <si>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</si>
  <si>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</si>
  <si>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</si>
  <si>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</si>
  <si>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</si>
  <si>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</si>
  <si>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</si>
  <si>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</si>
  <si>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</si>
  <si>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</si>
  <si>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</si>
  <si>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</si>
  <si>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</si>
  <si>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</si>
  <si>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</si>
  <si>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</si>
  <si>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</si>
  <si>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</si>
  <si>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</si>
  <si>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</si>
  <si>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</si>
  <si>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</si>
  <si>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</si>
  <si>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</si>
  <si>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</si>
  <si>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</si>
  <si>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</si>
  <si>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</si>
  <si>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</si>
  <si>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</si>
  <si>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</si>
  <si>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</si>
  <si>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</si>
  <si>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</si>
  <si>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</si>
  <si>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</si>
  <si>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</si>
  <si>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</si>
  <si>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</si>
  <si>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</si>
  <si>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</si>
  <si>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</si>
  <si>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</si>
  <si>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</si>
  <si>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</si>
  <si>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</si>
  <si>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</si>
  <si>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</si>
  <si>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</si>
  <si>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</si>
  <si>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</si>
  <si>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</si>
  <si>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</si>
  <si>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</si>
  <si>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</si>
  <si>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</si>
  <si>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</si>
  <si>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</si>
  <si>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</si>
  <si>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</si>
  <si>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</si>
  <si>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</si>
  <si>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</si>
  <si>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</si>
  <si>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</si>
  <si>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</si>
  <si>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</si>
  <si>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</si>
  <si>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</si>
  <si>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</si>
  <si>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</si>
  <si>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</si>
  <si>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</si>
  <si>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</si>
  <si>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</si>
  <si>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</si>
  <si>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</si>
  <si>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</si>
  <si>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</si>
  <si>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</si>
  <si>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</si>
  <si>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</si>
  <si>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</si>
  <si>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</si>
  <si>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</si>
  <si>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</si>
  <si>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</si>
  <si>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</si>
  <si>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</si>
  <si>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</si>
  <si>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</si>
  <si>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</si>
  <si>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</si>
  <si>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</si>
  <si>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</si>
  <si>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</si>
  <si>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</si>
  <si>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</si>
  <si>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</si>
  <si>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</si>
  <si>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</si>
  <si>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</si>
  <si>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</si>
  <si>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</si>
  <si>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</si>
  <si>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</si>
  <si>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</si>
  <si>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</si>
  <si>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</si>
  <si>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</si>
  <si>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</si>
  <si>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</si>
  <si>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</si>
  <si>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</si>
  <si>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</si>
  <si>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</si>
  <si>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</si>
  <si>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</si>
  <si>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</si>
  <si>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</si>
  <si>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</si>
  <si>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</si>
  <si>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</si>
  <si>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</si>
  <si>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</si>
  <si>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</si>
  <si>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</si>
  <si>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</si>
  <si>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</si>
  <si>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</si>
  <si>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</si>
  <si>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</si>
  <si>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</si>
  <si>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</si>
  <si>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</si>
  <si>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</si>
  <si>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</si>
  <si>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</si>
  <si>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</si>
  <si>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</si>
  <si>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</si>
  <si>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</si>
  <si>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</si>
  <si>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</si>
  <si>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</si>
  <si>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</si>
  <si>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</si>
  <si>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</si>
  <si>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</si>
  <si>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</si>
  <si>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</si>
  <si>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</si>
  <si>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</si>
  <si>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</si>
  <si>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</si>
  <si>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</si>
  <si>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</si>
  <si>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</si>
  <si>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</si>
  <si>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</si>
  <si>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</si>
  <si>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</si>
  <si>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</si>
  <si>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</si>
  <si>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</si>
  <si>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</si>
  <si>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</si>
  <si>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</si>
  <si>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</si>
  <si>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</si>
  <si>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</si>
  <si>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</si>
  <si>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</si>
  <si>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</si>
  <si>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</si>
  <si>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</si>
  <si>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</si>
  <si>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</si>
  <si>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</si>
  <si>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</si>
  <si>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</si>
  <si>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</si>
  <si>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</si>
  <si>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</si>
  <si>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</si>
  <si>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</si>
  <si>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</si>
  <si>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</si>
  <si>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</si>
  <si>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</si>
  <si>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</si>
  <si>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</si>
  <si>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</si>
  <si>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</si>
  <si>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</si>
  <si>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</si>
  <si>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</si>
  <si>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</si>
  <si>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</si>
  <si>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</si>
  <si>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</si>
  <si>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</si>
  <si>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</si>
  <si>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</si>
  <si>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</si>
  <si>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</si>
  <si>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</si>
  <si>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</si>
  <si>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</si>
  <si>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</si>
  <si>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</si>
  <si>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</si>
  <si>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</si>
  <si>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</si>
  <si>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</si>
  <si>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</si>
  <si>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</si>
  <si>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</si>
  <si>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</si>
  <si>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</si>
  <si>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</si>
  <si>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</si>
  <si>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</si>
  <si>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</si>
  <si>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</si>
  <si>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</si>
  <si>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</si>
  <si>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</si>
  <si>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</si>
  <si>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</si>
  <si>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</si>
  <si>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</si>
  <si>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</si>
  <si>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</si>
  <si>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</si>
  <si>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</si>
  <si>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</si>
  <si>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</si>
  <si>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</si>
  <si>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</si>
  <si>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</si>
  <si>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</si>
  <si>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</si>
  <si>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</si>
  <si>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</si>
  <si>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</si>
  <si>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</si>
  <si>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</si>
  <si>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</si>
  <si>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</si>
  <si>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</si>
  <si>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</si>
  <si>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</si>
  <si>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</si>
  <si>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</si>
  <si>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</si>
  <si>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</si>
  <si>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</si>
  <si>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</si>
  <si>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</si>
  <si>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</si>
  <si>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</si>
  <si>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</si>
  <si>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</si>
  <si>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</si>
  <si>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</si>
  <si>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</si>
  <si>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</si>
  <si>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</si>
  <si>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</si>
  <si>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</si>
  <si>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</si>
  <si>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</si>
  <si>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</si>
  <si>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</si>
  <si>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</si>
  <si>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</si>
  <si>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</si>
  <si>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</si>
  <si>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</si>
  <si>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</si>
  <si>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</si>
  <si>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</si>
  <si>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</si>
  <si>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</si>
  <si>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</si>
  <si>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</si>
  <si>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</si>
  <si>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</si>
  <si>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</si>
  <si>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</si>
  <si>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</si>
  <si>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</si>
  <si>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</si>
  <si>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</si>
  <si>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</si>
  <si>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</si>
  <si>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</si>
  <si>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</si>
  <si>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</si>
  <si>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</si>
  <si>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</si>
  <si>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</si>
  <si>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</si>
  <si>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</si>
  <si>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</si>
  <si>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</si>
  <si>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</si>
  <si>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</si>
  <si>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</si>
  <si>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</si>
  <si>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</si>
  <si>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</si>
  <si>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</si>
  <si>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</si>
  <si>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</si>
  <si>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</si>
  <si>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</si>
  <si>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</si>
  <si>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</si>
  <si>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</si>
  <si>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</si>
  <si>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</si>
  <si>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</si>
  <si>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</si>
  <si>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</si>
  <si>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</si>
  <si>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</si>
  <si>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</si>
  <si>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</si>
  <si>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</si>
  <si>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</si>
  <si>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</si>
  <si>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</si>
  <si>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</si>
  <si>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</si>
  <si>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</si>
  <si>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</si>
  <si>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</si>
  <si>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</si>
  <si>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</si>
  <si>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</si>
  <si>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</si>
  <si>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</si>
  <si>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</si>
  <si>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</si>
  <si>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</si>
  <si>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</si>
  <si>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</si>
  <si>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</si>
  <si>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</si>
  <si>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</si>
  <si>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</si>
  <si>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</si>
  <si>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</si>
  <si>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</si>
  <si>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</si>
  <si>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</si>
  <si>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</si>
  <si>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</si>
  <si>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</si>
  <si>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</si>
  <si>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</si>
  <si>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</si>
  <si>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</si>
  <si>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</si>
  <si>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</si>
  <si>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</si>
  <si>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</si>
  <si>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</si>
  <si>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</si>
  <si>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</si>
  <si>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</si>
  <si>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</si>
  <si>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</si>
  <si>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</si>
  <si>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</si>
  <si>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</si>
  <si>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</si>
  <si>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</si>
  <si>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</si>
  <si>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</si>
  <si>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</si>
  <si>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</si>
  <si>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</si>
  <si>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</si>
  <si>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</si>
  <si>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</si>
  <si>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</si>
  <si>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</si>
  <si>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</si>
  <si>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</si>
  <si>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</si>
  <si>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</si>
  <si>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</si>
  <si>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</si>
  <si>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</si>
  <si>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</si>
  <si>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</si>
  <si>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</si>
  <si>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</si>
  <si>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</si>
  <si>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</si>
  <si>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</si>
  <si>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</si>
  <si>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</si>
  <si>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</si>
  <si>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</si>
  <si>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</si>
  <si>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</si>
  <si>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</si>
  <si>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</si>
  <si>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</si>
  <si>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</si>
  <si>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</si>
  <si>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</si>
  <si>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</si>
  <si>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</si>
  <si>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</si>
  <si>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</si>
  <si>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</si>
  <si>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</si>
  <si>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</si>
  <si>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</si>
  <si>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</si>
  <si>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</si>
  <si>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</si>
  <si>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</si>
  <si>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</si>
  <si>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</si>
  <si>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</si>
  <si>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</si>
  <si>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</si>
  <si>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</si>
  <si>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</si>
  <si>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</si>
  <si>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</si>
  <si>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</si>
  <si>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</si>
  <si>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</si>
  <si>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</si>
  <si>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</si>
  <si>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</si>
  <si>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</si>
  <si>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</si>
  <si>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</si>
  <si>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</si>
  <si>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</si>
  <si>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</si>
  <si>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</si>
  <si>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</si>
  <si>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</si>
  <si>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</si>
  <si>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</si>
  <si>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</si>
  <si>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</si>
  <si>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</si>
  <si>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</si>
  <si>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</si>
  <si>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</si>
  <si>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</si>
  <si>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</si>
  <si>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</si>
  <si>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</si>
  <si>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</si>
  <si>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</si>
  <si>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</si>
  <si>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</si>
  <si>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</si>
  <si>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</si>
  <si>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</si>
  <si>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</si>
  <si>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</si>
  <si>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</si>
  <si>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</si>
  <si>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</si>
  <si>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</si>
  <si>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</si>
  <si>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</si>
  <si>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</si>
  <si>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</si>
  <si>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</si>
  <si>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</si>
  <si>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</si>
  <si>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</si>
  <si>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</si>
  <si>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</si>
  <si>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</si>
  <si>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</si>
  <si>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</si>
  <si>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</si>
  <si>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</si>
  <si>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</si>
  <si>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</si>
  <si>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</si>
  <si>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</si>
  <si>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</si>
  <si>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</si>
  <si>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</si>
  <si>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</si>
  <si>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</si>
  <si>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</si>
  <si>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</si>
  <si>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</si>
  <si>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</si>
  <si>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</si>
  <si>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</si>
  <si>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</si>
  <si>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</si>
  <si>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</si>
  <si>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</si>
  <si>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</si>
  <si>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</si>
  <si>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</si>
  <si>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</si>
  <si>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</si>
  <si>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</si>
  <si>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</si>
  <si>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</si>
  <si>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</si>
  <si>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</si>
  <si>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</si>
  <si>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</si>
  <si>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</si>
  <si>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</si>
  <si>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</si>
  <si>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</si>
  <si>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</si>
  <si>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</si>
  <si>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</si>
  <si>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</si>
  <si>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</si>
  <si>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</si>
  <si>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</si>
  <si>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</si>
  <si>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</si>
  <si>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</si>
  <si>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</si>
  <si>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</si>
  <si>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</si>
  <si>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</si>
  <si>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</si>
  <si>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</si>
  <si>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</si>
  <si>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</si>
  <si>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</si>
  <si>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</si>
  <si>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</si>
  <si>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</si>
  <si>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</si>
  <si>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</si>
  <si>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</si>
  <si>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</si>
  <si>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</si>
  <si>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</si>
  <si>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</si>
  <si>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</si>
  <si>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</si>
  <si>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</si>
  <si>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</si>
  <si>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</si>
  <si>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</si>
  <si>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</si>
  <si>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</si>
  <si>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</si>
  <si>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</si>
  <si>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</si>
  <si>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</si>
  <si>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</si>
  <si>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</si>
  <si>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</si>
  <si>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</si>
  <si>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</si>
  <si>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</si>
  <si>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</si>
  <si>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</si>
  <si>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</si>
  <si>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</si>
  <si>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</si>
  <si>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</si>
  <si>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</si>
  <si>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</si>
  <si>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</si>
  <si>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</si>
  <si>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</si>
  <si>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</si>
  <si>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</si>
  <si>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</si>
  <si>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</si>
  <si>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</si>
  <si>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</si>
  <si>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</si>
  <si>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</si>
  <si>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</si>
  <si>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</si>
  <si>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</si>
  <si>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</si>
  <si>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</si>
  <si>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</si>
  <si>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</si>
  <si>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</si>
  <si>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</si>
  <si>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</si>
  <si>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</si>
  <si>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</si>
  <si>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</si>
  <si>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</si>
  <si>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</si>
  <si>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</si>
  <si>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</si>
  <si>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</si>
  <si>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</si>
  <si>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</si>
  <si>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</si>
  <si>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</si>
  <si>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</si>
  <si>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</si>
  <si>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</si>
  <si>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</si>
  <si>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</si>
  <si>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</si>
  <si>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</si>
  <si>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</si>
  <si>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</si>
  <si>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</si>
  <si>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</si>
  <si>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</si>
  <si>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</si>
  <si>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</si>
  <si>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</si>
  <si>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</si>
  <si>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</si>
  <si>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</si>
  <si>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</si>
  <si>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</si>
  <si>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</si>
  <si>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</si>
  <si>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</si>
  <si>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</si>
  <si>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</si>
  <si>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</si>
  <si>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</si>
  <si>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</si>
  <si>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</si>
  <si>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</si>
  <si>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</si>
  <si>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</si>
  <si>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</si>
  <si>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</si>
  <si>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</si>
  <si>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</si>
  <si>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</si>
  <si>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</si>
  <si>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</si>
  <si>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</si>
  <si>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</si>
  <si>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</si>
  <si>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</si>
  <si>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</si>
  <si>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</si>
  <si>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</si>
  <si>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</si>
  <si>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</si>
  <si>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</si>
  <si>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</si>
  <si>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</si>
  <si>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</si>
  <si>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</si>
  <si>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</si>
  <si>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</si>
  <si>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</si>
  <si>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</si>
  <si>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</si>
  <si>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</si>
  <si>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</si>
  <si>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</si>
  <si>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</si>
  <si>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</si>
  <si>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</si>
  <si>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</si>
  <si>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</si>
  <si>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</si>
  <si>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</si>
  <si>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</si>
  <si>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</si>
  <si>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</si>
  <si>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</si>
  <si>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</si>
  <si>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</si>
  <si>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</si>
  <si>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</si>
  <si>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</si>
  <si>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</si>
  <si>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</si>
  <si>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</si>
  <si>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</si>
  <si>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</si>
  <si>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</si>
  <si>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</si>
  <si>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</si>
  <si>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</si>
  <si>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</si>
  <si>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</si>
  <si>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</si>
  <si>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</si>
  <si>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</si>
  <si>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</si>
  <si>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</si>
  <si>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</si>
  <si>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</si>
  <si>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</si>
  <si>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</si>
  <si>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</si>
  <si>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</si>
  <si>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</si>
  <si>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</si>
  <si>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</si>
  <si>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</si>
  <si>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</si>
  <si>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</si>
  <si>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</si>
  <si>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</si>
  <si>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</si>
  <si>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</si>
  <si>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</si>
  <si>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</si>
  <si>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</si>
  <si>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</si>
  <si>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</si>
  <si>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</si>
  <si>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</si>
  <si>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</si>
  <si>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</si>
  <si>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</si>
  <si>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</si>
  <si>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</si>
  <si>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</si>
  <si>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</si>
  <si>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</si>
  <si>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</si>
  <si>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</si>
  <si>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</si>
  <si>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</si>
  <si>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</si>
  <si>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</si>
  <si>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</si>
  <si>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</si>
  <si>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</si>
  <si>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</si>
  <si>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</si>
  <si>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</si>
  <si>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</si>
  <si>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</si>
  <si>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</si>
  <si>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</si>
  <si>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</si>
  <si>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</si>
  <si>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</si>
  <si>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</si>
  <si>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</si>
  <si>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</si>
  <si>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</si>
  <si>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</si>
  <si>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</si>
  <si>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</si>
  <si>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</si>
  <si>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</si>
  <si>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</si>
  <si>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</si>
  <si>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</si>
  <si>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</si>
  <si>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</si>
  <si>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</si>
  <si>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</si>
  <si>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</si>
  <si>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</si>
  <si>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</si>
  <si>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</si>
  <si>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</si>
  <si>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</si>
  <si>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</si>
  <si>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</si>
  <si>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</si>
  <si>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</si>
  <si>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</si>
  <si>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</si>
  <si>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</si>
  <si>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</si>
  <si>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</si>
  <si>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</si>
  <si>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</si>
  <si>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</si>
  <si>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</si>
  <si>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</si>
  <si>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</si>
  <si>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</si>
  <si>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</si>
  <si>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</si>
  <si>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</si>
  <si>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</si>
  <si>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</si>
  <si>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</si>
  <si>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</si>
  <si>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</si>
  <si>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</si>
  <si>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</si>
  <si>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</si>
  <si>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</si>
  <si>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</si>
  <si>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</si>
  <si>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</si>
  <si>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</si>
  <si>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</si>
  <si>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</si>
  <si>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</si>
  <si>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</si>
  <si>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</si>
  <si>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</si>
  <si>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</si>
  <si>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</si>
  <si>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</si>
  <si>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</si>
  <si>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</si>
  <si>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</si>
  <si>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</si>
  <si>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</si>
  <si>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</si>
  <si>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</si>
  <si>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</si>
  <si>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</si>
  <si>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</si>
  <si>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</si>
  <si>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</si>
  <si>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</si>
  <si>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</si>
  <si>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</si>
  <si>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</si>
  <si>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</si>
  <si>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</si>
  <si>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</si>
  <si>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</si>
  <si>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</si>
  <si>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</si>
  <si>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</si>
  <si>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</si>
  <si>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</si>
  <si>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</si>
  <si>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</si>
  <si>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</si>
  <si>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</si>
  <si>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</si>
  <si>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</si>
  <si>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</si>
  <si>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</si>
  <si>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</si>
  <si>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</si>
  <si>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</si>
  <si>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</si>
  <si>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</si>
  <si>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</si>
  <si>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</si>
  <si>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</si>
  <si>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</si>
  <si>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</si>
  <si>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</si>
  <si>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</si>
  <si>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</si>
  <si>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</si>
  <si>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</si>
  <si>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</si>
  <si>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</si>
  <si>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</si>
  <si>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</si>
  <si>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</si>
  <si>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</si>
  <si>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</si>
  <si>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</si>
  <si>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</si>
  <si>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</si>
  <si>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</si>
  <si>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</si>
  <si>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</si>
  <si>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</si>
  <si>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</si>
  <si>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</si>
  <si>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</si>
  <si>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</si>
  <si>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</si>
  <si>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</si>
  <si>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</si>
  <si>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</si>
  <si>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</si>
  <si>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</si>
  <si>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</si>
  <si>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</si>
  <si>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</si>
  <si>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</si>
  <si>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</si>
  <si>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</si>
  <si>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</si>
  <si>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</si>
  <si>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</si>
  <si>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</si>
  <si>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</si>
  <si>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</si>
  <si>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</si>
  <si>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</si>
  <si>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</si>
  <si>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</si>
  <si>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</si>
  <si>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</si>
  <si>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</si>
  <si>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</si>
  <si>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</si>
  <si>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</si>
  <si>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</si>
  <si>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</si>
  <si>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</si>
  <si>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</si>
  <si>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</si>
  <si>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</si>
  <si>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</si>
  <si>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</si>
  <si>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</si>
  <si>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</si>
  <si>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</si>
  <si>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</si>
  <si>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</si>
  <si>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</si>
  <si>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</si>
  <si>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</si>
  <si>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</si>
  <si>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</si>
  <si>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</si>
  <si>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</si>
  <si>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</si>
  <si>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</si>
  <si>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</si>
  <si>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</si>
  <si>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</si>
  <si>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</si>
  <si>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</si>
  <si>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</si>
  <si>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</si>
  <si>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</si>
  <si>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</si>
  <si>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</si>
  <si>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</si>
  <si>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</si>
  <si>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</si>
  <si>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</si>
  <si>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</si>
  <si>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</si>
  <si>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</si>
  <si>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</si>
  <si>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</si>
  <si>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</si>
  <si>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</si>
  <si>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</si>
  <si>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</si>
  <si>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</si>
  <si>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</si>
  <si>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</si>
  <si>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</si>
  <si>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</si>
  <si>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</si>
  <si>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</si>
  <si>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</si>
  <si>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</si>
  <si>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</si>
  <si>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</si>
  <si>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</si>
  <si>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</si>
  <si>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</si>
  <si>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</si>
  <si>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</si>
  <si>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</si>
  <si>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</si>
  <si>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</si>
  <si>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</si>
  <si>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</si>
  <si>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</si>
  <si>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</si>
  <si>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</si>
  <si>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</si>
  <si>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</si>
  <si>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</si>
  <si>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</si>
  <si>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</si>
  <si>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</si>
  <si>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</si>
  <si>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</si>
  <si>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</si>
  <si>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</si>
  <si>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</si>
  <si>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</si>
  <si>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</si>
  <si>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</si>
  <si>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</si>
  <si>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</si>
  <si>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</si>
  <si>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</si>
  <si>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</si>
  <si>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</si>
  <si>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</si>
  <si>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</si>
  <si>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</si>
  <si>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</si>
  <si>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</si>
  <si>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</si>
  <si>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</si>
  <si>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</si>
  <si>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</si>
  <si>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</si>
  <si>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</si>
  <si>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</si>
  <si>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</si>
  <si>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</si>
  <si>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</si>
  <si>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</si>
  <si>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</si>
  <si>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</si>
  <si>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</si>
  <si>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</si>
  <si>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</si>
  <si>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</si>
  <si>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</si>
  <si>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</si>
  <si>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</si>
  <si>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</si>
  <si>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</si>
  <si>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</si>
  <si>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</si>
  <si>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</si>
  <si>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</si>
  <si>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</si>
  <si>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</si>
  <si>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</si>
  <si>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</si>
  <si>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</si>
  <si>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</si>
  <si>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</si>
  <si>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</si>
  <si>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</si>
  <si>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</si>
  <si>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</si>
  <si>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</si>
  <si>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</si>
  <si>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</si>
  <si>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</si>
  <si>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</si>
  <si>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</si>
  <si>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</si>
  <si>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</si>
  <si>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</si>
  <si>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</si>
  <si>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</si>
  <si>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</si>
  <si>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</si>
  <si>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</si>
  <si>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</si>
  <si>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</si>
  <si>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</si>
  <si>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</si>
  <si>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</si>
  <si>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</si>
  <si>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</si>
  <si>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</si>
  <si>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</si>
  <si>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</si>
  <si>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</si>
  <si>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</si>
  <si>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</si>
  <si>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</si>
  <si>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</si>
  <si>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</si>
  <si>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</si>
  <si>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</si>
  <si>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</si>
  <si>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</si>
  <si>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</si>
  <si>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</si>
  <si>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</si>
  <si>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</si>
  <si>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</si>
  <si>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</si>
  <si>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</si>
  <si>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</si>
  <si>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</si>
  <si>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</si>
  <si>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</si>
  <si>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</si>
  <si>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</si>
  <si>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</si>
  <si>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</si>
  <si>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</si>
  <si>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</si>
  <si>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</si>
  <si>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</si>
  <si>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</si>
  <si>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</si>
  <si>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</si>
  <si>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</si>
  <si>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</si>
  <si>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</si>
  <si>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</si>
  <si>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</si>
  <si>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</si>
  <si>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</si>
  <si>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</si>
  <si>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</si>
  <si>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</si>
  <si>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</si>
  <si>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</si>
  <si>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</si>
  <si>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</si>
  <si>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</si>
  <si>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</si>
  <si>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</si>
  <si>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</si>
  <si>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</si>
  <si>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</si>
  <si>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</si>
  <si>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</si>
  <si>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</si>
  <si>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</si>
  <si>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</si>
  <si>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</si>
  <si>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</si>
  <si>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</si>
  <si>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</si>
  <si>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</si>
  <si>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</si>
  <si>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</si>
  <si>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</si>
  <si>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</si>
  <si>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</si>
  <si>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</si>
  <si>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</si>
  <si>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</si>
  <si>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</si>
  <si>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</si>
  <si>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</si>
  <si>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</si>
  <si>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</si>
  <si>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</si>
  <si>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</si>
  <si>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</si>
  <si>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</si>
  <si>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</si>
  <si>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</si>
  <si>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</si>
  <si>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</si>
  <si>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</si>
  <si>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</si>
  <si>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</si>
  <si>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</si>
  <si>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</si>
  <si>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</si>
  <si>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</si>
  <si>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</si>
  <si>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</si>
  <si>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</si>
  <si>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</si>
  <si>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</si>
  <si>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</si>
  <si>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</si>
  <si>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</si>
  <si>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</si>
  <si>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</si>
  <si>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</si>
  <si>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</si>
  <si>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</si>
  <si>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</si>
  <si>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</si>
  <si>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</si>
  <si>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</si>
  <si>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</si>
  <si>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</si>
  <si>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</si>
  <si>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</si>
  <si>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</si>
  <si>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</si>
  <si>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</si>
  <si>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</si>
  <si>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</si>
  <si>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</si>
  <si>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</si>
  <si>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</si>
  <si>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</si>
  <si>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</si>
  <si>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</si>
  <si>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</si>
  <si>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</si>
  <si>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</si>
  <si>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</si>
  <si>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</si>
  <si>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</si>
  <si>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</si>
  <si>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</si>
  <si>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</si>
  <si>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</si>
  <si>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</si>
  <si>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</si>
  <si>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</si>
  <si>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</si>
  <si>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</si>
  <si>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</si>
  <si>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</si>
  <si>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</si>
  <si>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</si>
  <si>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</si>
  <si>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</si>
  <si>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</si>
  <si>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</si>
  <si>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</si>
  <si>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</si>
  <si>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</si>
  <si>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</si>
  <si>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</si>
  <si>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</si>
  <si>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</si>
  <si>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</si>
  <si>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</si>
  <si>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</si>
  <si>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</si>
  <si>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</si>
  <si>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</si>
  <si>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</si>
  <si>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</si>
  <si>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</si>
  <si>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</si>
  <si>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</si>
  <si>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</si>
  <si>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</si>
  <si>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</si>
  <si>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</si>
  <si>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</si>
  <si>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</si>
  <si>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</si>
  <si>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</si>
  <si>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</si>
  <si>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</si>
  <si>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</si>
  <si>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</si>
  <si>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</si>
  <si>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</si>
  <si>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</si>
  <si>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</si>
  <si>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</si>
  <si>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</si>
  <si>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</si>
  <si>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</si>
  <si>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</si>
  <si>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</si>
  <si>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</si>
  <si>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</si>
  <si>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</si>
  <si>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</si>
  <si>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</si>
  <si>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</si>
  <si>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</si>
  <si>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</si>
  <si>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</si>
  <si>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</si>
  <si>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</si>
  <si>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</si>
  <si>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</si>
  <si>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</si>
  <si>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</si>
  <si>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</si>
  <si>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</si>
  <si>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</si>
  <si>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</si>
  <si>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</si>
  <si>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</si>
  <si>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</si>
  <si>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</si>
  <si>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</si>
  <si>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</si>
  <si>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</si>
  <si>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</si>
  <si>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</si>
  <si>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</si>
  <si>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</si>
  <si>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</si>
  <si>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</si>
  <si>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</si>
  <si>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</si>
  <si>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</si>
  <si>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</si>
  <si>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</si>
  <si>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</si>
  <si>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</si>
  <si>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</si>
  <si>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</si>
  <si>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</si>
  <si>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</si>
  <si>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</si>
  <si>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</si>
  <si>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</si>
  <si>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</si>
  <si>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</si>
  <si>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</si>
  <si>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</si>
  <si>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</si>
  <si>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</si>
  <si>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</si>
  <si>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</si>
  <si>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</si>
  <si>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</si>
  <si>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</si>
  <si>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</si>
  <si>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</si>
  <si>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</si>
  <si>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</si>
  <si>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</si>
  <si>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</si>
  <si>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</si>
  <si>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</si>
  <si>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</si>
  <si>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</si>
  <si>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</si>
  <si>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</si>
  <si>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</si>
  <si>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</si>
  <si>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</si>
  <si>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</si>
  <si>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</si>
  <si>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</si>
  <si>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</si>
  <si>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</si>
  <si>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</si>
  <si>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</si>
  <si>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</si>
  <si>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</si>
  <si>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</si>
  <si>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</si>
  <si>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</si>
  <si>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</si>
  <si>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</si>
  <si>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</si>
  <si>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</si>
  <si>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</si>
  <si>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</si>
  <si>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</si>
  <si>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</si>
  <si>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</si>
  <si>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</si>
  <si>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</si>
  <si>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</si>
  <si>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</si>
  <si>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</si>
  <si>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</si>
  <si>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</si>
  <si>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</si>
  <si>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</si>
  <si>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</si>
  <si>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</si>
  <si>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</si>
  <si>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</si>
  <si>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</si>
  <si>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</si>
  <si>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</si>
  <si>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</si>
  <si>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</si>
  <si>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</si>
  <si>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</si>
  <si>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</si>
  <si>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</si>
  <si>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</si>
  <si>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</si>
  <si>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</si>
  <si>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</si>
  <si>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</si>
  <si>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</si>
  <si>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</si>
  <si>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</si>
  <si>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</si>
  <si>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</si>
  <si>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</si>
  <si>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</si>
  <si>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</si>
  <si>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</si>
  <si>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</si>
  <si>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</si>
  <si>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</si>
  <si>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</si>
  <si>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</si>
  <si>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</si>
  <si>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</si>
  <si>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</si>
  <si>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</si>
  <si>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</si>
  <si>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</si>
  <si>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</si>
  <si>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</si>
  <si>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</si>
  <si>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</si>
  <si>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</si>
  <si>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</si>
  <si>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</si>
  <si>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</si>
  <si>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</si>
  <si>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</si>
  <si>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</si>
  <si>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</si>
  <si>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</si>
  <si>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</si>
  <si>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</si>
  <si>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</si>
  <si>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</si>
  <si>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</si>
  <si>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</si>
  <si>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</si>
  <si>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</si>
  <si>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</si>
  <si>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</si>
  <si>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</si>
  <si>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</si>
  <si>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</si>
  <si>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</si>
  <si>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</si>
  <si>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</si>
  <si>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</si>
  <si>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</si>
  <si>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</si>
  <si>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</si>
  <si>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</si>
  <si>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</si>
  <si>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</si>
  <si>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</si>
  <si>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</si>
  <si>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</si>
  <si>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</si>
  <si>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</si>
  <si>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</si>
  <si>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</si>
  <si>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</si>
  <si>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</si>
  <si>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</si>
  <si>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</si>
  <si>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</si>
  <si>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</si>
  <si>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</si>
  <si>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</si>
  <si>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</si>
  <si>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</si>
  <si>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</si>
  <si>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</si>
  <si>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</si>
  <si>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</si>
  <si>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</si>
  <si>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</si>
  <si>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</si>
  <si>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</si>
  <si>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</si>
  <si>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</si>
  <si>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</si>
  <si>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</si>
  <si>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</si>
  <si>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</si>
  <si>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</si>
  <si>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</si>
  <si>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</si>
  <si>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</si>
  <si>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</si>
  <si>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</si>
  <si>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</si>
  <si>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</si>
  <si>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</si>
  <si>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</si>
  <si>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</si>
  <si>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</si>
  <si>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</si>
  <si>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</si>
  <si>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</si>
  <si>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</si>
  <si>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</si>
  <si>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</si>
  <si>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</si>
  <si>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</si>
  <si>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</si>
  <si>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</si>
  <si>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</si>
  <si>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</si>
  <si>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</si>
  <si>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</si>
  <si>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</si>
  <si>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</si>
  <si>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</si>
  <si>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</si>
  <si>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</si>
  <si>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</si>
  <si>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</si>
  <si>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</si>
  <si>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</si>
  <si>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</si>
  <si>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</si>
  <si>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</si>
  <si>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</si>
  <si>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</si>
  <si>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</si>
  <si>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</si>
  <si>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</si>
  <si>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</si>
  <si>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</si>
  <si>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</si>
  <si>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</si>
  <si>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</si>
  <si>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</si>
  <si>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</si>
  <si>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</si>
  <si>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</si>
  <si>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</si>
  <si>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</si>
  <si>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</si>
  <si>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</si>
  <si>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</si>
  <si>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</si>
  <si>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</si>
  <si>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</si>
  <si>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</si>
  <si>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</si>
  <si>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</si>
  <si>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</si>
  <si>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</si>
  <si>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</si>
  <si>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</si>
  <si>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</si>
  <si>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</si>
  <si>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</si>
  <si>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</si>
  <si>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</si>
  <si>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</si>
  <si>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</si>
  <si>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</si>
  <si>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</si>
  <si>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</si>
  <si>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</si>
  <si>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</si>
  <si>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</si>
  <si>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</si>
  <si>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</si>
  <si>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</si>
  <si>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</si>
  <si>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</si>
  <si>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</si>
  <si>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</si>
  <si>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</si>
  <si>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</si>
  <si>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</si>
  <si>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</si>
  <si>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</si>
  <si>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</si>
  <si>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</si>
  <si>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</si>
  <si>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</si>
  <si>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</si>
  <si>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</si>
  <si>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</si>
  <si>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</si>
  <si>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</si>
  <si>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</si>
  <si>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</si>
  <si>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</si>
  <si>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</si>
  <si>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</si>
  <si>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</si>
  <si>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</si>
  <si>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</si>
  <si>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</si>
  <si>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</si>
  <si>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</si>
  <si>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</si>
  <si>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</si>
  <si>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</si>
  <si>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</si>
  <si>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</si>
  <si>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</si>
  <si>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</si>
  <si>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</si>
  <si>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</si>
  <si>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</si>
  <si>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</si>
  <si>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</si>
  <si>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</si>
  <si>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</si>
  <si>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</si>
  <si>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</si>
  <si>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</si>
  <si>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</si>
  <si>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</si>
  <si>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</si>
  <si>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</si>
  <si>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</si>
  <si>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</si>
  <si>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</si>
  <si>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</si>
  <si>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</si>
  <si>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</si>
  <si>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</si>
  <si>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</si>
  <si>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</si>
  <si>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</si>
  <si>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</si>
  <si>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</si>
  <si>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</si>
  <si>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</si>
  <si>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</si>
  <si>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</si>
  <si>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</si>
  <si>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</si>
  <si>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</si>
  <si>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</si>
  <si>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</si>
  <si>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</si>
  <si>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</si>
  <si>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</si>
  <si>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</si>
  <si>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</si>
  <si>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</si>
  <si>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</si>
  <si>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</si>
  <si>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</si>
  <si>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</si>
  <si>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</si>
  <si>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</si>
  <si>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</si>
  <si>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</si>
  <si>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</si>
  <si>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</si>
  <si>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</si>
  <si>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</si>
  <si>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</si>
  <si>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</si>
  <si>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</si>
  <si>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</si>
  <si>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</si>
  <si>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</si>
  <si>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</si>
  <si>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</si>
  <si>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</si>
  <si>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</si>
  <si>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</si>
  <si>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</si>
  <si>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</si>
  <si>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</si>
  <si>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</si>
  <si>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</si>
  <si>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</si>
  <si>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</si>
  <si>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</si>
  <si>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</si>
  <si>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</si>
  <si>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</si>
  <si>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</si>
  <si>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</si>
  <si>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</si>
  <si>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</si>
  <si>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</si>
  <si>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</si>
  <si>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</si>
  <si>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</si>
  <si>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</si>
  <si>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</si>
  <si>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</si>
  <si>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</si>
  <si>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</si>
  <si>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</si>
  <si>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</si>
  <si>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</si>
  <si>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</si>
  <si>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</si>
  <si>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</si>
  <si>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</si>
  <si>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</si>
  <si>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</si>
  <si>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</si>
  <si>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</si>
  <si>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</si>
  <si>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</si>
  <si>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</si>
  <si>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</si>
  <si>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</si>
  <si>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</si>
  <si>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</si>
  <si>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</si>
  <si>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</si>
  <si>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</si>
  <si>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</si>
  <si>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</si>
  <si>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</si>
  <si>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</si>
  <si>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</si>
  <si>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</si>
  <si>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</si>
  <si>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</si>
  <si>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</si>
  <si>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</si>
  <si>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</si>
  <si>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</si>
  <si>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</si>
  <si>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</si>
  <si>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</si>
  <si>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</si>
  <si>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</si>
  <si>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</si>
  <si>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</si>
  <si>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</si>
  <si>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</si>
  <si>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</si>
  <si>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</si>
  <si>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</si>
  <si>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</si>
  <si>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</si>
  <si>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</si>
  <si>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</si>
  <si>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</si>
  <si>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</si>
  <si>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</si>
  <si>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</si>
  <si>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</si>
  <si>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</si>
  <si>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</si>
  <si>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</si>
  <si>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</si>
  <si>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</si>
  <si>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</si>
  <si>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</si>
  <si>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</si>
  <si>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</si>
  <si>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</si>
  <si>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</si>
  <si>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</si>
  <si>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</si>
  <si>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</si>
  <si>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</si>
  <si>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</si>
  <si>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</si>
  <si>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</si>
  <si>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</si>
  <si>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</si>
  <si>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</si>
  <si>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</si>
  <si>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</si>
  <si>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</si>
  <si>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</si>
  <si>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</si>
  <si>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</si>
  <si>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</si>
  <si>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</si>
  <si>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</si>
  <si>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</si>
  <si>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</si>
  <si>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</si>
  <si>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</si>
  <si>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</si>
  <si>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</si>
  <si>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</si>
  <si>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</si>
  <si>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</si>
  <si>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</si>
  <si>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</si>
  <si>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</si>
  <si>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</si>
  <si>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</si>
  <si>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</si>
  <si>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</si>
  <si>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</si>
  <si>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</si>
  <si>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</si>
  <si>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</si>
  <si>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</si>
  <si>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</si>
  <si>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</si>
  <si>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</si>
  <si>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</si>
  <si>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</si>
  <si>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</si>
  <si>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</si>
  <si>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</si>
  <si>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</si>
  <si>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</si>
  <si>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</si>
  <si>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</si>
  <si>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</si>
  <si>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</si>
  <si>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</si>
  <si>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</si>
  <si>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</si>
  <si>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</si>
  <si>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</si>
  <si>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</si>
  <si>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</si>
  <si>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</si>
  <si>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</si>
  <si>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</si>
  <si>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</si>
  <si>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</si>
  <si>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</si>
  <si>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</si>
  <si>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</si>
  <si>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</si>
  <si>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</si>
  <si>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</si>
  <si>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</si>
  <si>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</si>
  <si>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</si>
  <si>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</si>
  <si>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</si>
  <si>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</si>
  <si>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</si>
  <si>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</si>
  <si>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</si>
  <si>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</si>
  <si>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</si>
  <si>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</si>
  <si>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</si>
  <si>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</si>
  <si>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</si>
  <si>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</si>
  <si>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</si>
  <si>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</si>
  <si>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</si>
  <si>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</si>
  <si>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</si>
  <si>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</si>
  <si>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</si>
  <si>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</si>
  <si>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</si>
  <si>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</si>
  <si>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</si>
  <si>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</si>
  <si>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</si>
  <si>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</si>
  <si>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</si>
  <si>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</si>
  <si>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</si>
  <si>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</si>
  <si>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</si>
  <si>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</si>
  <si>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</si>
  <si>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</si>
  <si>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</si>
  <si>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</si>
  <si>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</si>
  <si>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</si>
  <si>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</si>
  <si>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</si>
  <si>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</si>
  <si>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</si>
  <si>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</si>
  <si>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</si>
  <si>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</si>
  <si>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</si>
  <si>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</si>
  <si>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</si>
  <si>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</si>
  <si>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</si>
  <si>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</si>
  <si>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</si>
  <si>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</si>
  <si>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</si>
  <si>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</si>
  <si>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</si>
  <si>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</si>
  <si>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</si>
  <si>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</si>
  <si>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</si>
  <si>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</si>
  <si>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</si>
  <si>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</si>
  <si>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</si>
  <si>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</si>
  <si>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</si>
  <si>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</si>
  <si>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</si>
  <si>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</si>
  <si>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</si>
  <si>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</si>
  <si>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</si>
  <si>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</si>
  <si>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</si>
  <si>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</si>
  <si>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</si>
  <si>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</si>
  <si>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</si>
  <si>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</si>
  <si>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</si>
  <si>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</si>
  <si>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</si>
  <si>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</si>
  <si>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</si>
  <si>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</si>
  <si>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</si>
  <si>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</si>
  <si>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</si>
  <si>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</si>
  <si>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</si>
  <si>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</si>
  <si>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</si>
  <si>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</si>
  <si>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</si>
  <si>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</si>
  <si>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</si>
  <si>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</si>
  <si>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</si>
  <si>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</si>
  <si>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</si>
  <si>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</si>
  <si>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</si>
  <si>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</si>
  <si>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</si>
  <si>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</si>
  <si>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</si>
  <si>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</si>
  <si>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</si>
  <si>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</si>
  <si>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</si>
  <si>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</si>
  <si>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</si>
  <si>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</si>
  <si>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</si>
  <si>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</si>
  <si>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</si>
  <si>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</si>
  <si>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</si>
  <si>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</si>
  <si>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</si>
  <si>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</si>
  <si>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</si>
  <si>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</si>
  <si>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</si>
  <si>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</si>
  <si>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</si>
  <si>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</si>
  <si>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</si>
  <si>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</si>
  <si>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</si>
  <si>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</si>
  <si>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</si>
  <si>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</si>
  <si>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</si>
  <si>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</si>
  <si>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</si>
  <si>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</si>
  <si>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</si>
  <si>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</si>
  <si>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</si>
  <si>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</si>
  <si>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</si>
  <si>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</si>
  <si>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</si>
  <si>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</si>
  <si>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</si>
  <si>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</si>
  <si>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</si>
  <si>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</si>
  <si>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</si>
  <si>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</si>
  <si>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</si>
  <si>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</si>
  <si>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</si>
  <si>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</si>
  <si>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</si>
  <si>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</si>
  <si>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</si>
  <si>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</si>
  <si>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</si>
  <si>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</si>
  <si>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</si>
  <si>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</si>
  <si>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</si>
  <si>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</si>
  <si>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</si>
  <si>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</si>
  <si>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</si>
  <si>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</si>
  <si>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</si>
  <si>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</si>
  <si>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</si>
  <si>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</si>
  <si>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</si>
  <si>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</si>
  <si>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</si>
  <si>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</si>
  <si>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</si>
  <si>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</si>
  <si>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</si>
  <si>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</si>
  <si>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</si>
  <si>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</si>
  <si>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</si>
  <si>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</si>
  <si>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</si>
  <si>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</si>
  <si>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</si>
  <si>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</si>
  <si>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</si>
  <si>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</si>
  <si>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</si>
  <si>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</si>
  <si>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</si>
  <si>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</si>
  <si>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</si>
  <si>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</si>
  <si>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</si>
  <si>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</si>
  <si>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</si>
  <si>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</si>
  <si>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</si>
  <si>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</si>
  <si>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</si>
  <si>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</si>
  <si>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</si>
  <si>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</si>
  <si>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</si>
  <si>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</si>
  <si>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</si>
  <si>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</si>
  <si>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</si>
  <si>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</si>
  <si>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</si>
  <si>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</si>
  <si>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</si>
  <si>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</si>
  <si>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</si>
  <si>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</si>
  <si>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</si>
  <si>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</si>
  <si>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</si>
  <si>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</si>
  <si>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</si>
  <si>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</si>
  <si>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</si>
  <si>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</si>
  <si>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</si>
  <si>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</si>
  <si>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</si>
  <si>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</si>
  <si>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</si>
  <si>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</si>
  <si>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</si>
  <si>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</si>
  <si>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</si>
  <si>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</si>
  <si>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</si>
  <si>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</si>
  <si>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</si>
  <si>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</si>
  <si>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</si>
  <si>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</si>
  <si>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</si>
  <si>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</si>
  <si>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</si>
  <si>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</si>
  <si>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</si>
  <si>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</si>
  <si>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</si>
  <si>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</si>
  <si>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</si>
  <si>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</si>
  <si>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</si>
  <si>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</si>
  <si>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</si>
  <si>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</si>
  <si>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</si>
  <si>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</si>
  <si>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</si>
  <si>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</si>
  <si>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</si>
  <si>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</si>
  <si>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</si>
  <si>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</si>
  <si>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</si>
  <si>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</si>
  <si>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</si>
  <si>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</si>
  <si>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</si>
  <si>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</si>
  <si>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</si>
  <si>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</si>
  <si>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</si>
  <si>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</si>
  <si>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</si>
  <si>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</si>
  <si>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</si>
  <si>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</si>
  <si>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</si>
  <si>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</si>
  <si>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</si>
  <si>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</si>
  <si>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</si>
  <si>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</si>
  <si>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</si>
  <si>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</si>
  <si>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</si>
  <si>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</si>
  <si>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</si>
  <si>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</si>
  <si>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</si>
  <si>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</si>
  <si>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</si>
  <si>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</si>
  <si>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</si>
  <si>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</si>
  <si>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</si>
  <si>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</si>
  <si>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</si>
  <si>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</si>
  <si>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</si>
  <si>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</si>
  <si>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</si>
  <si>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</si>
  <si>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</si>
  <si>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</si>
  <si>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</si>
  <si>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</si>
  <si>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</si>
  <si>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</si>
  <si>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</si>
  <si>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</si>
  <si>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</si>
  <si>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</si>
  <si>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</si>
  <si>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</si>
  <si>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</si>
  <si>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</si>
  <si>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</si>
  <si>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</si>
  <si>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</si>
  <si>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</si>
  <si>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</si>
  <si>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</si>
  <si>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</si>
  <si>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</si>
  <si>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</si>
  <si>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</si>
  <si>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</si>
  <si>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</si>
  <si>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</si>
  <si>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</si>
  <si>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</si>
  <si>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</si>
  <si>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</si>
  <si>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</si>
  <si>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</si>
  <si>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</si>
  <si>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</si>
  <si>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</si>
  <si>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</si>
  <si>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</si>
  <si>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</si>
  <si>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</si>
  <si>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</si>
  <si>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</si>
  <si>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</si>
  <si>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</si>
  <si>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</si>
  <si>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</si>
  <si>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</si>
  <si>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</si>
  <si>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</si>
  <si>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</si>
  <si>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</si>
  <si>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</si>
  <si>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</si>
  <si>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</si>
  <si>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</si>
  <si>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</si>
  <si>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</si>
  <si>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</si>
  <si>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</si>
  <si>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</si>
  <si>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</si>
  <si>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</si>
  <si>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</si>
  <si>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</si>
  <si>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</si>
  <si>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</si>
  <si>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</si>
  <si>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</si>
  <si>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</si>
  <si>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</si>
  <si>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</si>
  <si>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</si>
  <si>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</si>
  <si>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</si>
  <si>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</si>
  <si>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</si>
  <si>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</si>
  <si>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</si>
  <si>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</si>
  <si>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</si>
  <si>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</si>
  <si>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</si>
  <si>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</si>
  <si>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</si>
  <si>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</si>
  <si>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</si>
  <si>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</si>
  <si>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</si>
  <si>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</si>
  <si>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</si>
  <si>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</si>
  <si>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</si>
  <si>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</si>
  <si>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</si>
  <si>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</si>
  <si>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</si>
  <si>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</si>
  <si>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</si>
  <si>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</si>
  <si>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</si>
  <si>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</si>
  <si>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</si>
  <si>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</si>
  <si>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</si>
  <si>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</si>
  <si>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</si>
  <si>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</si>
  <si>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</si>
  <si>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</si>
  <si>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</si>
  <si>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</si>
  <si>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</si>
  <si>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</si>
  <si>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</si>
  <si>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</si>
  <si>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</si>
  <si>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</si>
  <si>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</si>
  <si>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</si>
  <si>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</si>
  <si>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</si>
  <si>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</si>
  <si>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</si>
  <si>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</si>
  <si>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</si>
  <si>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</si>
  <si>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</si>
  <si>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</si>
  <si>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</si>
  <si>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</si>
  <si>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</si>
  <si>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</si>
  <si>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</si>
  <si>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</si>
  <si>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</si>
  <si>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</si>
  <si>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</si>
  <si>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</si>
  <si>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</si>
  <si>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</si>
  <si>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</si>
  <si>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</si>
  <si>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</si>
  <si>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</si>
  <si>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</si>
  <si>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</si>
  <si>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</si>
  <si>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</si>
  <si>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</si>
  <si>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</si>
  <si>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</si>
  <si>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</si>
  <si>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</si>
  <si>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</si>
  <si>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</si>
  <si>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</si>
  <si>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</si>
  <si>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</si>
  <si>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</si>
  <si>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</si>
  <si>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</si>
  <si>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</si>
  <si>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</si>
  <si>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</si>
  <si>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</si>
  <si>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</si>
  <si>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</si>
  <si>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</si>
  <si>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</si>
  <si>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</si>
  <si>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</si>
  <si>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</si>
  <si>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</si>
  <si>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</si>
  <si>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</si>
  <si>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</si>
  <si>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</si>
  <si>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</si>
  <si>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</si>
  <si>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</si>
  <si>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</si>
  <si>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</si>
  <si>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</si>
  <si>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</si>
  <si>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</si>
  <si>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</si>
  <si>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</si>
  <si>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</si>
  <si>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</si>
  <si>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</si>
  <si>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</si>
  <si>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</si>
  <si>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</si>
  <si>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</si>
  <si>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</si>
  <si>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</si>
  <si>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</si>
  <si>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</si>
  <si>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</si>
  <si>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</si>
  <si>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</si>
  <si>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</si>
  <si>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</si>
  <si>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</si>
  <si>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</si>
  <si>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</si>
  <si>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</si>
  <si>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</si>
  <si>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</si>
  <si>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</si>
  <si>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</si>
  <si>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</si>
  <si>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</si>
  <si>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</si>
  <si>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</si>
  <si>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</si>
  <si>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</si>
  <si>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</si>
  <si>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</si>
  <si>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</si>
  <si>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</si>
  <si>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</si>
  <si>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</si>
  <si>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</si>
  <si>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</si>
  <si>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</si>
  <si>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</si>
  <si>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</si>
  <si>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</si>
  <si>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</si>
  <si>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</si>
  <si>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</si>
  <si>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</si>
  <si>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</si>
  <si>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</si>
  <si>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</si>
  <si>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</si>
  <si>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</si>
  <si>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</si>
  <si>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</si>
  <si>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</si>
  <si>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</si>
  <si>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</si>
  <si>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</si>
  <si>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</si>
  <si>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</si>
  <si>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</si>
  <si>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</si>
  <si>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</si>
  <si>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</si>
  <si>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</si>
  <si>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</si>
  <si>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</si>
  <si>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</si>
  <si>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</si>
  <si>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</si>
  <si>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</si>
  <si>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</si>
  <si>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</si>
  <si>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</si>
  <si>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</si>
  <si>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</si>
  <si>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</si>
  <si>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</si>
  <si>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</si>
  <si>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</si>
  <si>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</si>
  <si>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</si>
  <si>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</si>
  <si>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</si>
  <si>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</si>
  <si>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</si>
  <si>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</si>
  <si>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</si>
  <si>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</si>
  <si>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</si>
  <si>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</si>
  <si>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</si>
  <si>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</si>
  <si>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</si>
  <si>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</si>
  <si>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</si>
  <si>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</si>
  <si>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</si>
  <si>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</si>
  <si>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</si>
  <si>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</si>
  <si>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</si>
  <si>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</si>
  <si>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</si>
  <si>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</si>
  <si>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</si>
  <si>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</si>
  <si>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</si>
  <si>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</si>
  <si>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</si>
  <si>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</si>
  <si>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</si>
  <si>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</si>
  <si>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</si>
  <si>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</si>
  <si>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</si>
  <si>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</si>
  <si>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</si>
  <si>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</si>
  <si>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</si>
  <si>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</si>
  <si>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</si>
  <si>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</si>
  <si>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</si>
  <si>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</si>
  <si>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</si>
  <si>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</si>
  <si>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</si>
  <si>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</si>
  <si>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</si>
  <si>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</si>
  <si>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</si>
  <si>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</si>
  <si>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</si>
  <si>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</si>
  <si>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</si>
  <si>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</si>
  <si>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</si>
  <si>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</si>
  <si>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</si>
  <si>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</si>
  <si>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</si>
  <si>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</si>
  <si>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</si>
  <si>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</si>
  <si>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</si>
  <si>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</si>
  <si>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</si>
  <si>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</si>
  <si>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</si>
  <si>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</si>
  <si>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</si>
  <si>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</si>
  <si>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</si>
  <si>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</si>
  <si>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</si>
  <si>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</si>
  <si>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</si>
  <si>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</si>
  <si>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</si>
  <si>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</si>
  <si>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</si>
  <si>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</si>
  <si>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</si>
  <si>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</si>
  <si>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</si>
  <si>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</si>
  <si>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</si>
  <si>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</si>
  <si>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</si>
  <si>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</si>
  <si>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</si>
  <si>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</si>
  <si>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</si>
  <si>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</si>
  <si>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</si>
  <si>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</si>
  <si>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</si>
  <si>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</si>
  <si>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</si>
  <si>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</si>
  <si>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</si>
  <si>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</si>
  <si>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</si>
  <si>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</si>
  <si>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</si>
  <si>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</si>
  <si>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</si>
  <si>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</si>
  <si>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</si>
  <si>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</si>
  <si>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</si>
  <si>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</si>
  <si>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</si>
  <si>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</si>
  <si>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</si>
  <si>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</si>
  <si>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</si>
  <si>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</si>
  <si>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</si>
  <si>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</si>
  <si>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</si>
  <si>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</si>
  <si>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</si>
  <si>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</si>
  <si>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</si>
  <si>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</si>
  <si>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</si>
  <si>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</si>
  <si>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</si>
  <si>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</si>
  <si>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</si>
  <si>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</si>
  <si>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</si>
  <si>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</si>
  <si>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</si>
  <si>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</si>
  <si>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</si>
  <si>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</si>
  <si>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</si>
  <si>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</si>
  <si>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</si>
  <si>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</si>
  <si>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</si>
  <si>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</si>
  <si>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</si>
  <si>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</si>
  <si>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</si>
  <si>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</si>
  <si>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</si>
  <si>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</si>
  <si>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</si>
  <si>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</si>
  <si>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</si>
  <si>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</si>
  <si>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</si>
  <si>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</si>
  <si>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</si>
  <si>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</si>
  <si>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</si>
  <si>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</si>
  <si>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</si>
  <si>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</si>
  <si>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</si>
  <si>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</si>
  <si>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</si>
  <si>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</si>
  <si>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</si>
  <si>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</si>
  <si>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</si>
  <si>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</si>
  <si>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</si>
  <si>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</si>
  <si>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</si>
  <si>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</si>
  <si>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</si>
  <si>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</si>
  <si>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</si>
  <si>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</si>
  <si>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</si>
  <si>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</si>
  <si>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</si>
  <si>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</si>
  <si>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</si>
  <si>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</si>
  <si>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</si>
  <si>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</si>
  <si>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</si>
  <si>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</si>
  <si>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</si>
  <si>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</si>
  <si>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</si>
  <si>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</si>
  <si>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</si>
  <si>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</si>
  <si>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</si>
  <si>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</si>
  <si>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</si>
  <si>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</si>
  <si>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</si>
  <si>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</si>
  <si>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</si>
  <si>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</si>
  <si>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</si>
  <si>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</si>
  <si>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</si>
  <si>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</si>
  <si>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</si>
  <si>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</si>
  <si>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</si>
  <si>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</si>
  <si>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</si>
  <si>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</si>
  <si>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</si>
  <si>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</si>
  <si>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</si>
  <si>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</si>
  <si>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</si>
  <si>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</si>
  <si>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</si>
  <si>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</si>
  <si>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</si>
  <si>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</si>
  <si>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</si>
  <si>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</si>
  <si>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</si>
  <si>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</si>
  <si>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</si>
  <si>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</si>
  <si>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</si>
  <si>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</si>
  <si>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</si>
  <si>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</si>
  <si>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</si>
  <si>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</si>
  <si>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</si>
  <si>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</si>
  <si>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</si>
  <si>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</si>
  <si>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</si>
  <si>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</si>
  <si>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</si>
  <si>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</si>
  <si>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</si>
  <si>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</si>
  <si>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</si>
  <si>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</si>
  <si>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</si>
  <si>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</si>
  <si>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</si>
  <si>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</si>
  <si>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</si>
  <si>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</si>
  <si>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</si>
  <si>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</si>
  <si>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</si>
  <si>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</si>
  <si>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</si>
  <si>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</si>
  <si>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</si>
  <si>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</si>
  <si>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</si>
  <si>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</si>
  <si>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</si>
  <si>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</si>
  <si>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</si>
  <si>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</si>
  <si>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</si>
  <si>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</si>
  <si>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</si>
  <si>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</si>
  <si>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</si>
  <si>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</si>
  <si>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</si>
  <si>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</si>
  <si>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</si>
  <si>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</si>
  <si>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</si>
  <si>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</si>
  <si>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</si>
  <si>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</si>
  <si>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</si>
  <si>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</si>
  <si>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</si>
  <si>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</si>
  <si>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</si>
  <si>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</si>
  <si>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</si>
  <si>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</si>
  <si>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</si>
  <si>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</si>
  <si>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</si>
  <si>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</si>
  <si>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</si>
  <si>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</si>
  <si>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</si>
  <si>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</si>
  <si>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</si>
  <si>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</si>
  <si>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</si>
  <si>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</si>
  <si>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</si>
  <si>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</si>
  <si>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</si>
  <si>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</si>
  <si>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</si>
  <si>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</si>
  <si>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</si>
  <si>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</si>
  <si>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</si>
  <si>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</si>
  <si>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</si>
  <si>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</si>
  <si>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</si>
  <si>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</si>
  <si>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</si>
  <si>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</si>
  <si>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</si>
  <si>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</si>
  <si>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</si>
  <si>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</si>
  <si>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</si>
  <si>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</si>
  <si>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</si>
  <si>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</si>
  <si>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</si>
  <si>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</si>
  <si>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</si>
  <si>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</si>
  <si>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</si>
  <si>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</si>
  <si>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</si>
  <si>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</si>
  <si>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</si>
  <si>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</si>
  <si>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</si>
  <si>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</si>
  <si>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</si>
  <si>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</si>
  <si>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</si>
  <si>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</si>
  <si>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</si>
  <si>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</si>
  <si>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</si>
  <si>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</si>
  <si>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</si>
  <si>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</si>
  <si>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</si>
  <si>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</si>
  <si>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</si>
  <si>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</si>
  <si>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</si>
  <si>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</si>
  <si>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</si>
  <si>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</si>
  <si>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</si>
  <si>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</si>
  <si>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</si>
  <si>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</si>
  <si>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</si>
  <si>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</si>
  <si>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</si>
  <si>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</si>
  <si>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</si>
  <si>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</si>
  <si>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</si>
  <si>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</si>
  <si>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</si>
  <si>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</si>
  <si>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</si>
  <si>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</si>
  <si>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</si>
  <si>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</si>
  <si>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</si>
  <si>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</si>
  <si>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</si>
  <si>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</si>
  <si>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</si>
  <si>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</si>
  <si>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</si>
  <si>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</si>
  <si>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</si>
  <si>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</si>
  <si>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</si>
  <si>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</si>
  <si>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</si>
  <si>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</si>
  <si>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</si>
  <si>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</si>
  <si>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</si>
  <si>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</si>
  <si>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</si>
  <si>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</si>
  <si>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</si>
  <si>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</si>
  <si>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</si>
  <si>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</si>
  <si>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</si>
  <si>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</si>
  <si>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</si>
  <si>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</si>
  <si>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</si>
  <si>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</si>
  <si>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</si>
  <si>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</si>
  <si>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</si>
  <si>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</si>
  <si>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</si>
  <si>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</si>
  <si>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</si>
  <si>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</si>
  <si>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</si>
  <si>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</si>
  <si>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</si>
  <si>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</si>
  <si>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</si>
  <si>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</si>
  <si>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</si>
  <si>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</si>
  <si>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</si>
  <si>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</si>
  <si>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</si>
  <si>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</si>
  <si>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</si>
  <si>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</si>
  <si>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</si>
  <si>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</si>
  <si>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</si>
  <si>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</si>
  <si>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</si>
  <si>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</si>
  <si>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</si>
  <si>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</si>
  <si>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</si>
  <si>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</si>
  <si>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</si>
  <si>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</si>
  <si>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</si>
  <si>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</si>
  <si>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</si>
  <si>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</si>
  <si>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</si>
  <si>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</si>
  <si>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</si>
  <si>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</si>
  <si>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</si>
  <si>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</si>
  <si>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</si>
  <si>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</si>
  <si>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</si>
  <si>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</si>
  <si>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</si>
  <si>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</si>
  <si>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</si>
  <si>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</si>
  <si>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</si>
  <si>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</si>
  <si>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</si>
  <si>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</si>
  <si>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</si>
  <si>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</si>
  <si>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</si>
  <si>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</si>
  <si>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</si>
  <si>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</si>
  <si>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</si>
  <si>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</si>
  <si>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</si>
  <si>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</si>
  <si>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</si>
  <si>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</si>
  <si>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</si>
  <si>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</si>
  <si>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</si>
  <si>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</si>
  <si>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</si>
  <si>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</si>
  <si>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</si>
  <si>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</si>
  <si>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</si>
  <si>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</si>
  <si>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</si>
  <si>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</si>
  <si>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</si>
  <si>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</si>
  <si>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</si>
  <si>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</si>
  <si>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</si>
  <si>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</si>
  <si>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</si>
  <si>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</si>
  <si>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</si>
  <si>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</si>
  <si>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</si>
  <si>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</si>
  <si>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</si>
  <si>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</si>
  <si>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</si>
  <si>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</si>
  <si>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</si>
  <si>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</si>
  <si>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</si>
  <si>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</si>
  <si>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</si>
  <si>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</si>
  <si>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</si>
  <si>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</si>
  <si>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</si>
  <si>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</si>
  <si>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</si>
  <si>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</si>
  <si>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</si>
  <si>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</si>
  <si>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</si>
  <si>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</si>
  <si>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</si>
  <si>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</si>
  <si>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</si>
  <si>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</si>
  <si>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</si>
  <si>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</si>
  <si>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</si>
  <si>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</si>
  <si>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</si>
  <si>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</si>
  <si>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</si>
  <si>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</si>
  <si>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</si>
  <si>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</si>
  <si>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</si>
  <si>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</si>
  <si>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</si>
  <si>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</si>
  <si>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</si>
  <si>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</si>
  <si>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</si>
  <si>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</si>
  <si>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</si>
  <si>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</si>
  <si>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</si>
  <si>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</si>
  <si>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</si>
  <si>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</si>
  <si>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</si>
  <si>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</si>
  <si>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</si>
  <si>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</si>
  <si>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</si>
  <si>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</si>
  <si>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</si>
  <si>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</si>
  <si>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</si>
  <si>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</si>
  <si>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</si>
  <si>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</si>
  <si>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</si>
  <si>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</si>
  <si>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</si>
  <si>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</si>
  <si>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</si>
  <si>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</si>
  <si>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</si>
  <si>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</si>
  <si>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</si>
  <si>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</si>
  <si>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</si>
  <si>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</si>
  <si>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</si>
  <si>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</si>
  <si>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</si>
  <si>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</si>
  <si>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</si>
  <si>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</si>
  <si>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</si>
  <si>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</si>
  <si>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</si>
  <si>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</si>
  <si>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</si>
  <si>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</si>
  <si>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</si>
  <si>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</si>
  <si>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</si>
  <si>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</si>
  <si>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</si>
  <si>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</si>
  <si>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</si>
  <si>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</si>
  <si>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</si>
  <si>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</si>
  <si>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</si>
  <si>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</si>
  <si>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</si>
  <si>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</si>
  <si>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</si>
  <si>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</si>
  <si>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</si>
  <si>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</si>
  <si>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</si>
  <si>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</si>
  <si>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</si>
  <si>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</si>
  <si>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</si>
  <si>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</si>
  <si>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</si>
  <si>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</si>
  <si>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</si>
  <si>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</si>
  <si>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</si>
  <si>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</si>
  <si>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</si>
  <si>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</si>
  <si>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</si>
  <si>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</si>
  <si>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</si>
  <si>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</si>
  <si>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</si>
  <si>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</si>
  <si>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</si>
  <si>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</si>
  <si>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</si>
  <si>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</si>
  <si>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</si>
  <si>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</si>
  <si>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</si>
  <si>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</si>
  <si>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</si>
  <si>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</si>
  <si>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</si>
  <si>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</si>
  <si>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</si>
  <si>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</si>
  <si>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</si>
  <si>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</si>
  <si>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</si>
  <si>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</si>
  <si>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</si>
  <si>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</si>
  <si>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</si>
  <si>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</si>
  <si>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</si>
  <si>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</si>
  <si>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</si>
  <si>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</si>
  <si>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</si>
  <si>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</si>
  <si>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</si>
  <si>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</si>
  <si>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</si>
  <si>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</si>
  <si>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</si>
  <si>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</si>
  <si>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</si>
  <si>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</si>
  <si>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</si>
  <si>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</si>
  <si>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</si>
  <si>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</si>
  <si>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</si>
  <si>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</si>
  <si>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</si>
  <si>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</si>
  <si>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</si>
  <si>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</si>
  <si>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</si>
  <si>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</si>
  <si>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</si>
  <si>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</si>
  <si>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</si>
  <si>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</si>
  <si>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</si>
  <si>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</si>
  <si>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</si>
  <si>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</si>
  <si>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</si>
  <si>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</si>
  <si>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</si>
  <si>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</si>
  <si>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</si>
  <si>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</si>
  <si>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</si>
  <si>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</si>
  <si>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</si>
  <si>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</si>
  <si>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</si>
  <si>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</si>
  <si>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</si>
  <si>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</si>
  <si>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</si>
  <si>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</si>
  <si>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</si>
  <si>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</si>
  <si>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</si>
  <si>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</si>
  <si>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</si>
  <si>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</si>
  <si>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</si>
  <si>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</si>
  <si>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</si>
  <si>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</si>
  <si>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</si>
  <si>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</si>
  <si>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</si>
  <si>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</si>
  <si>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</si>
  <si>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</si>
  <si>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</si>
  <si>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</si>
  <si>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</si>
  <si>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</si>
  <si>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</si>
  <si>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</si>
  <si>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</si>
  <si>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</si>
  <si>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</si>
  <si>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</si>
  <si>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</si>
  <si>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</si>
  <si>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</si>
  <si>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</si>
  <si>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</si>
  <si>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</si>
  <si>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</si>
  <si>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</si>
  <si>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</si>
  <si>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</si>
  <si>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</si>
  <si>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</si>
  <si>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</si>
  <si>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</si>
  <si>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</si>
  <si>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</si>
  <si>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</si>
  <si>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</si>
  <si>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</si>
  <si>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</si>
  <si>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</si>
  <si>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</si>
  <si>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</si>
  <si>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</si>
  <si>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</si>
  <si>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</si>
  <si>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</si>
  <si>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</si>
  <si>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</si>
  <si>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</si>
  <si>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</si>
  <si>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</si>
  <si>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</si>
  <si>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</si>
  <si>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</si>
  <si>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</si>
  <si>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</si>
  <si>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</si>
  <si>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</si>
  <si>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</si>
  <si>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</si>
  <si>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</si>
  <si>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</si>
  <si>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</si>
  <si>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</si>
  <si>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</si>
  <si>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</si>
  <si>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</si>
  <si>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</si>
  <si>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</si>
  <si>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</si>
  <si>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</si>
  <si>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</si>
  <si>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</si>
  <si>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</si>
  <si>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</si>
  <si>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</si>
  <si>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</si>
  <si>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</si>
  <si>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</si>
  <si>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</si>
  <si>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</si>
  <si>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</si>
  <si>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</si>
  <si>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</si>
  <si>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</si>
  <si>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</si>
  <si>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</si>
  <si>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</si>
  <si>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</si>
  <si>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</si>
  <si>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</si>
  <si>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</si>
  <si>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</si>
  <si>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</si>
  <si>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</si>
  <si>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</si>
  <si>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</si>
  <si>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</si>
  <si>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</si>
  <si>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</si>
  <si>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</si>
  <si>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</si>
  <si>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</si>
  <si>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</si>
  <si>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</si>
  <si>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</si>
  <si>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</si>
  <si>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</si>
  <si>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</si>
  <si>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</si>
  <si>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</si>
  <si>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</si>
  <si>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</si>
  <si>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</si>
  <si>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</si>
  <si>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</si>
  <si>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</si>
  <si>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</si>
  <si>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</si>
  <si>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</si>
  <si>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</si>
  <si>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</si>
  <si>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</si>
  <si>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</si>
  <si>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</si>
  <si>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</si>
  <si>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</si>
  <si>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</si>
  <si>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</si>
  <si>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</si>
  <si>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</si>
  <si>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</si>
  <si>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</si>
  <si>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</si>
  <si>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</si>
  <si>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</si>
  <si>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</si>
  <si>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</si>
  <si>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</si>
  <si>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</si>
  <si>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</si>
  <si>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</si>
  <si>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</si>
  <si>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</si>
  <si>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</si>
  <si>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</si>
  <si>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</si>
  <si>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</si>
  <si>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</si>
  <si>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</si>
  <si>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</si>
  <si>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</si>
  <si>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</si>
  <si>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</si>
  <si>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</si>
  <si>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</si>
  <si>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</si>
  <si>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</si>
  <si>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</si>
  <si>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</si>
  <si>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</si>
  <si>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</si>
  <si>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</si>
  <si>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</si>
  <si>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</si>
  <si>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</si>
  <si>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</si>
  <si>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</si>
  <si>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</si>
  <si>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</si>
  <si>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</si>
  <si>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</si>
  <si>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</si>
  <si>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</si>
  <si>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</si>
  <si>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</si>
  <si>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</si>
  <si>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</si>
  <si>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</si>
  <si>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</si>
  <si>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</si>
  <si>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</si>
  <si>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</si>
  <si>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</si>
  <si>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</si>
  <si>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</si>
  <si>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</si>
  <si>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</si>
  <si>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</si>
  <si>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</si>
  <si>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</si>
  <si>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</si>
  <si>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</si>
  <si>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</si>
  <si>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</si>
  <si>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</si>
  <si>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</si>
  <si>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</si>
  <si>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</si>
  <si>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</si>
  <si>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</si>
  <si>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</si>
  <si>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</si>
  <si>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</si>
  <si>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</si>
  <si>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</si>
  <si>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</si>
  <si>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</si>
  <si>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</si>
  <si>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</si>
  <si>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</si>
  <si>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</si>
  <si>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</si>
  <si>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</si>
  <si>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</si>
  <si>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</si>
  <si>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</si>
  <si>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</si>
  <si>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</si>
  <si>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</si>
  <si>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</si>
  <si>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</si>
  <si>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</si>
  <si>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</si>
  <si>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</si>
  <si>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</si>
  <si>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</si>
  <si>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</si>
  <si>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</si>
  <si>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</si>
  <si>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</si>
  <si>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</si>
  <si>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</si>
  <si>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</si>
  <si>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</si>
  <si>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</si>
  <si>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</si>
  <si>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</si>
  <si>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</si>
  <si>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</si>
  <si>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</si>
  <si>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</si>
  <si>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</si>
  <si>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</si>
  <si>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</si>
  <si>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</si>
  <si>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</si>
  <si>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</si>
  <si>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</si>
  <si>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</si>
  <si>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</si>
  <si>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</si>
  <si>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</si>
  <si>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</si>
  <si>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</si>
  <si>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</si>
  <si>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</si>
  <si>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</si>
  <si>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</si>
  <si>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</si>
  <si>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</si>
  <si>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</si>
  <si>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</si>
  <si>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</si>
  <si>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</si>
  <si>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</si>
  <si>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</si>
  <si>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</si>
  <si>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</si>
  <si>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</si>
  <si>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</si>
  <si>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</si>
  <si>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</si>
  <si>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</si>
  <si>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</si>
  <si>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</si>
  <si>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</si>
  <si>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</si>
  <si>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</si>
  <si>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</si>
  <si>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</si>
  <si>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</si>
  <si>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</si>
  <si>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</si>
  <si>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</si>
  <si>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</si>
  <si>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</si>
  <si>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</si>
  <si>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</si>
  <si>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</si>
  <si>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</si>
  <si>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</si>
  <si>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</si>
  <si>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</si>
  <si>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</si>
  <si>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</si>
  <si>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</si>
  <si>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</si>
  <si>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</si>
  <si>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</si>
  <si>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</si>
  <si>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</si>
  <si>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</si>
  <si>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</si>
  <si>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</si>
  <si>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</si>
  <si>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</si>
  <si>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</si>
  <si>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</si>
  <si>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</si>
  <si>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</si>
  <si>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</si>
  <si>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</si>
  <si>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</si>
  <si>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</si>
  <si>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</si>
  <si>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</si>
  <si>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</si>
  <si>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</si>
  <si>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</si>
  <si>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</si>
  <si>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</si>
  <si>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</si>
  <si>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</si>
  <si>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</si>
  <si>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</si>
  <si>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</si>
  <si>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</si>
  <si>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</si>
  <si>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</si>
  <si>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</si>
  <si>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</si>
  <si>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</si>
  <si>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</si>
  <si>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</si>
  <si>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</si>
  <si>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</si>
  <si>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</si>
  <si>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</si>
  <si>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</si>
  <si>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</si>
  <si>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</si>
  <si>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</si>
  <si>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</si>
  <si>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</si>
  <si>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</si>
  <si>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</si>
  <si>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</si>
  <si>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</si>
  <si>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</si>
  <si>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</si>
  <si>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</si>
  <si>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</si>
  <si>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</si>
  <si>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</si>
  <si>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</si>
  <si>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</si>
  <si>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</si>
  <si>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</si>
  <si>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</si>
  <si>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</si>
  <si>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</si>
  <si>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</si>
  <si>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</si>
  <si>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</si>
  <si>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</si>
  <si>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</si>
  <si>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</si>
  <si>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</si>
  <si>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</si>
  <si>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</si>
  <si>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</si>
  <si>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</si>
  <si>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</si>
  <si>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</si>
  <si>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</si>
  <si>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</si>
  <si>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</si>
  <si>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</si>
  <si>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</si>
  <si>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</si>
  <si>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</si>
  <si>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</si>
  <si>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</si>
  <si>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</si>
  <si>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</si>
  <si>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</si>
  <si>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</si>
  <si>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</si>
  <si>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</si>
  <si>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</si>
  <si>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</si>
  <si>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</si>
  <si>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</si>
  <si>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</si>
  <si>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</si>
  <si>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</si>
  <si>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</si>
  <si>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</si>
  <si>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</si>
  <si>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</si>
  <si>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</si>
  <si>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</si>
  <si>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</si>
  <si>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</si>
  <si>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</si>
  <si>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</si>
  <si>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</si>
  <si>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</si>
  <si>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</si>
  <si>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</si>
  <si>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</si>
  <si>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</si>
  <si>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</si>
  <si>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</si>
  <si>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</si>
  <si>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</si>
  <si>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</si>
  <si>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</si>
  <si>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</si>
  <si>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</si>
  <si>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</si>
  <si>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</si>
  <si>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</si>
  <si>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</si>
  <si>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</si>
  <si>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</si>
  <si>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</si>
  <si>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</si>
  <si>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</si>
  <si>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</si>
  <si>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</si>
  <si>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</si>
  <si>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</si>
  <si>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</si>
  <si>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</si>
  <si>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</si>
  <si>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</si>
  <si>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</si>
  <si>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</si>
  <si>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</si>
  <si>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</si>
  <si>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</si>
  <si>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</si>
  <si>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</si>
  <si>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</si>
  <si>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</si>
  <si>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</si>
  <si>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</si>
  <si>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</si>
  <si>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</si>
  <si>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</si>
  <si>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</si>
  <si>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</si>
  <si>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</si>
  <si>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</si>
  <si>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</si>
  <si>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</si>
  <si>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</si>
  <si>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</si>
  <si>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</si>
  <si>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</si>
  <si>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</si>
  <si>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</si>
  <si>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</si>
  <si>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</si>
  <si>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</si>
  <si>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</si>
  <si>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</si>
  <si>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</si>
  <si>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</si>
  <si>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</si>
  <si>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</si>
  <si>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</si>
  <si>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</si>
  <si>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</si>
  <si>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</si>
  <si>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</si>
  <si>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</si>
  <si>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</si>
  <si>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</si>
  <si>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</si>
  <si>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</si>
  <si>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</si>
  <si>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</si>
  <si>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</si>
  <si>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</si>
  <si>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</si>
  <si>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</si>
  <si>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</si>
  <si>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</si>
  <si>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</si>
  <si>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</si>
  <si>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</si>
  <si>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</si>
  <si>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</si>
  <si>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</si>
  <si>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</si>
  <si>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</si>
  <si>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</si>
  <si>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</si>
  <si>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</si>
  <si>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</si>
  <si>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</si>
  <si>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</si>
  <si>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</si>
  <si>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</si>
  <si>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</si>
  <si>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</si>
  <si>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</si>
  <si>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</si>
  <si>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</si>
  <si>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</si>
  <si>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</si>
  <si>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</si>
  <si>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</si>
  <si>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</si>
  <si>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</si>
  <si>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</si>
  <si>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</si>
  <si>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</si>
  <si>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</si>
  <si>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</si>
  <si>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</si>
  <si>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</si>
  <si>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</si>
  <si>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</si>
  <si>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</si>
  <si>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</si>
  <si>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</si>
  <si>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</si>
  <si>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</si>
  <si>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</si>
  <si>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</si>
  <si>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</si>
  <si>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</si>
  <si>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</si>
  <si>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</si>
  <si>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</si>
  <si>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</si>
  <si>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</si>
  <si>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</si>
  <si>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</si>
  <si>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</si>
  <si>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</si>
  <si>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</si>
  <si>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</si>
  <si>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</si>
  <si>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</si>
  <si>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</si>
  <si>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</si>
  <si>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</si>
  <si>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</si>
  <si>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</si>
  <si>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</si>
  <si>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</si>
  <si>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</si>
  <si>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</si>
  <si>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</si>
  <si>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</si>
  <si>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</si>
  <si>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</si>
  <si>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</si>
  <si>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</si>
  <si>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</si>
  <si>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</si>
  <si>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</si>
  <si>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</si>
  <si>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</si>
  <si>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</si>
  <si>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</si>
  <si>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</si>
  <si>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</si>
  <si>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</si>
  <si>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</si>
  <si>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</si>
  <si>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</si>
  <si>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</si>
  <si>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</si>
  <si>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</si>
  <si>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</si>
  <si>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</si>
  <si>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</si>
  <si>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</si>
  <si>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</si>
  <si>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</si>
  <si>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</si>
  <si>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</si>
  <si>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</si>
  <si>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</si>
  <si>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</si>
  <si>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</si>
  <si>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</si>
  <si>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</si>
  <si>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</si>
  <si>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</si>
  <si>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</si>
  <si>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</si>
  <si>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</si>
  <si>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</si>
  <si>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</si>
  <si>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</si>
  <si>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</si>
  <si>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</si>
  <si>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</si>
  <si>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</si>
  <si>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</si>
  <si>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</si>
  <si>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</si>
  <si>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</si>
  <si>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</si>
  <si>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</si>
  <si>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</si>
  <si>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</si>
  <si>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</si>
  <si>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</si>
  <si>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</si>
  <si>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</si>
  <si>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</si>
  <si>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</si>
  <si>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</si>
  <si>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</si>
  <si>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</si>
  <si>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</si>
  <si>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</si>
  <si>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</si>
  <si>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</si>
  <si>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</si>
  <si>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</si>
  <si>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</si>
  <si>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</si>
  <si>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</si>
  <si>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</si>
  <si>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</si>
  <si>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</si>
  <si>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</si>
  <si>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</si>
  <si>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</si>
  <si>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</si>
  <si>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</si>
  <si>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</si>
  <si>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</si>
  <si>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</si>
  <si>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</si>
  <si>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</si>
  <si>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</si>
  <si>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</si>
  <si>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</si>
  <si>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</si>
  <si>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</si>
  <si>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</si>
  <si>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</si>
  <si>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</si>
  <si>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</si>
  <si>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</si>
  <si>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</si>
  <si>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</si>
  <si>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</si>
  <si>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</si>
  <si>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</si>
  <si>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</si>
  <si>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</si>
  <si>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</si>
  <si>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</si>
  <si>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</si>
  <si>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</si>
  <si>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</si>
  <si>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</si>
  <si>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</si>
  <si>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</si>
  <si>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</si>
  <si>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</si>
  <si>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</si>
  <si>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</si>
  <si>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</si>
  <si>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</si>
  <si>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</si>
  <si>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</si>
  <si>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</si>
  <si>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</si>
  <si>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</si>
  <si>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</si>
  <si>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</si>
  <si>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</si>
  <si>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</si>
  <si>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</si>
  <si>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</si>
  <si>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</si>
  <si>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</si>
  <si>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</si>
  <si>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</si>
  <si>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</si>
  <si>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</si>
  <si>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</si>
  <si>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</si>
  <si>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</si>
  <si>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</si>
  <si>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</si>
  <si>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</si>
  <si>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</si>
  <si>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</si>
  <si>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</si>
  <si>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</si>
  <si>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</si>
  <si>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</si>
  <si>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</si>
  <si>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</si>
  <si>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</si>
  <si>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</si>
  <si>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</si>
  <si>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</si>
  <si>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</si>
  <si>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</si>
  <si>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</si>
  <si>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</si>
  <si>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</si>
  <si>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</si>
  <si>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</si>
  <si>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</si>
  <si>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</si>
  <si>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</si>
  <si>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</si>
  <si>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</si>
  <si>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</si>
  <si>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</si>
  <si>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</si>
  <si>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</si>
  <si>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</si>
  <si>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</si>
  <si>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</si>
  <si>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</si>
  <si>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</si>
  <si>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</si>
  <si>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</si>
  <si>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</si>
  <si>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</si>
  <si>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</si>
  <si>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</si>
  <si>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</si>
  <si>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</si>
  <si>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</si>
  <si>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</si>
  <si>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</si>
  <si>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</si>
  <si>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</si>
  <si>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</si>
  <si>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</si>
  <si>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</si>
  <si>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</si>
  <si>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</si>
  <si>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</si>
  <si>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</si>
  <si>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</si>
  <si>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</si>
  <si>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</si>
  <si>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</si>
  <si>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</si>
  <si>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</si>
  <si>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</si>
  <si>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</si>
  <si>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</si>
  <si>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</si>
  <si>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</si>
  <si>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</si>
  <si>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</si>
  <si>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</si>
  <si>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</si>
  <si>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</si>
  <si>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</si>
  <si>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</si>
  <si>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</si>
  <si>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</si>
  <si>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</si>
  <si>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</si>
  <si>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</si>
  <si>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</si>
  <si>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</si>
  <si>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</si>
  <si>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</si>
  <si>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</si>
  <si>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</si>
  <si>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</si>
  <si>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</si>
  <si>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</si>
  <si>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</si>
  <si>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</si>
  <si>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</si>
  <si>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</si>
  <si>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</si>
  <si>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</si>
  <si>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</si>
  <si>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</si>
  <si>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</si>
  <si>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</si>
  <si>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</si>
  <si>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</si>
  <si>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</si>
  <si>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</si>
  <si>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</si>
  <si>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</si>
  <si>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</si>
  <si>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</si>
  <si>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</si>
  <si>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</si>
  <si>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</si>
  <si>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</si>
  <si>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</si>
  <si>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</si>
  <si>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</si>
  <si>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</si>
  <si>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</si>
  <si>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</si>
  <si>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</si>
  <si>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</si>
  <si>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</si>
  <si>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</si>
  <si>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</si>
  <si>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</si>
  <si>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</si>
  <si>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</si>
  <si>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</si>
  <si>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</si>
  <si>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</si>
  <si>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</si>
  <si>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</si>
  <si>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</si>
  <si>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</si>
  <si>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</si>
  <si>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</si>
  <si>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</si>
  <si>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</si>
  <si>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</si>
  <si>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</si>
  <si>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</si>
  <si>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</si>
  <si>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</si>
  <si>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</si>
  <si>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</si>
  <si>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</si>
  <si>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</si>
  <si>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</si>
  <si>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</si>
  <si>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</si>
  <si>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</si>
  <si>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</si>
  <si>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</si>
  <si>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</si>
  <si>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</si>
  <si>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</si>
  <si>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</si>
  <si>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</si>
  <si>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</si>
  <si>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</si>
  <si>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</si>
  <si>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</si>
  <si>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</si>
  <si>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</si>
  <si>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</si>
  <si>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</si>
  <si>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</si>
  <si>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</si>
  <si>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</si>
  <si>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</si>
  <si>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</si>
  <si>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</si>
  <si>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</si>
  <si>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</si>
  <si>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</si>
  <si>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</si>
  <si>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</si>
  <si>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</si>
  <si>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</si>
  <si>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</si>
  <si>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</si>
  <si>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</si>
  <si>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</si>
  <si>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</si>
  <si>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</si>
  <si>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</si>
  <si>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</si>
  <si>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</si>
  <si>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</si>
  <si>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</si>
  <si>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</si>
  <si>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</si>
  <si>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</si>
  <si>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</si>
  <si>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</si>
  <si>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</si>
  <si>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</si>
  <si>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</si>
  <si>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</si>
  <si>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</si>
  <si>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</si>
  <si>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</si>
  <si>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</si>
  <si>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</si>
  <si>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</si>
  <si>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</si>
  <si>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</si>
  <si>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</si>
  <si>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</si>
  <si>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</si>
  <si>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</si>
  <si>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</si>
  <si>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</si>
  <si>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</si>
  <si>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</si>
  <si>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</si>
  <si>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</si>
  <si>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</si>
  <si>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</si>
  <si>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</si>
  <si>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</si>
  <si>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</si>
  <si>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</si>
  <si>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</si>
  <si>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</si>
  <si>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</si>
  <si>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</si>
  <si>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</si>
  <si>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</si>
  <si>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</si>
  <si>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</si>
  <si>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</si>
  <si>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</si>
  <si>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</si>
  <si>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</si>
  <si>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</si>
  <si>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</si>
  <si>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</si>
  <si>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</si>
  <si>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</si>
  <si>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</si>
  <si>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</si>
  <si>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</si>
  <si>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</si>
  <si>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</si>
  <si>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</si>
  <si>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</si>
  <si>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</si>
  <si>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</si>
  <si>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</si>
  <si>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</si>
  <si>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</si>
  <si>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</si>
  <si>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</si>
  <si>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</si>
  <si>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</si>
  <si>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</si>
  <si>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</si>
  <si>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</si>
  <si>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</si>
  <si>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</si>
  <si>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</si>
  <si>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</si>
  <si>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</si>
  <si>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</si>
  <si>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</si>
  <si>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</si>
  <si>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</si>
  <si>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</si>
  <si>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</si>
  <si>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</si>
  <si>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</si>
  <si>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</si>
  <si>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</si>
  <si>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</si>
  <si>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</si>
  <si>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</si>
  <si>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</si>
  <si>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</si>
  <si>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</si>
  <si>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</si>
  <si>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</si>
  <si>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</si>
  <si>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</si>
  <si>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</si>
  <si>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</si>
  <si>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</si>
  <si>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</si>
  <si>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</si>
  <si>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</si>
  <si>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</si>
  <si>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</si>
  <si>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</si>
  <si>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</si>
  <si>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</si>
  <si>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</si>
  <si>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</si>
  <si>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</si>
  <si>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</si>
  <si>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</si>
  <si>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</si>
  <si>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</si>
  <si>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</si>
  <si>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</si>
  <si>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</si>
  <si>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</si>
  <si>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</si>
  <si>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</si>
  <si>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</si>
  <si>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</si>
  <si>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</si>
  <si>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</si>
  <si>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</si>
  <si>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</si>
  <si>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</si>
  <si>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</si>
  <si>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</si>
  <si>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</si>
  <si>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</si>
  <si>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</si>
  <si>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</si>
  <si>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</si>
  <si>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</si>
  <si>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</si>
  <si>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</si>
  <si>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</si>
  <si>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</si>
  <si>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</si>
  <si>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</si>
  <si>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</si>
  <si>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</si>
  <si>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</si>
  <si>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</si>
  <si>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</si>
  <si>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</si>
  <si>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</si>
  <si>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</si>
  <si>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</si>
  <si>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</si>
  <si>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</si>
  <si>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</si>
  <si>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</si>
  <si>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</si>
  <si>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</si>
  <si>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</si>
  <si>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</si>
  <si>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</si>
  <si>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</si>
  <si>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</si>
  <si>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</si>
  <si>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</si>
  <si>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</si>
  <si>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</si>
  <si>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</si>
  <si>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</si>
  <si>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</si>
  <si>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</si>
  <si>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</si>
  <si>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</si>
  <si>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</si>
  <si>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</si>
  <si>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</si>
  <si>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</si>
  <si>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</si>
  <si>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</si>
  <si>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</si>
  <si>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</si>
  <si>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</si>
  <si>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</si>
  <si>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</si>
  <si>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</si>
  <si>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</si>
  <si>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</si>
  <si>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</si>
  <si>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</si>
  <si>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</si>
  <si>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</si>
  <si>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</si>
  <si>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</si>
  <si>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</si>
  <si>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</si>
  <si>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</si>
  <si>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</si>
  <si>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</si>
  <si>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</si>
  <si>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</si>
  <si>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</si>
  <si>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</si>
  <si>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</si>
  <si>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</si>
  <si>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</si>
  <si>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</si>
  <si>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</si>
  <si>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</si>
  <si>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</si>
  <si>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</si>
  <si>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</si>
  <si>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</si>
  <si>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</si>
  <si>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</si>
  <si>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</si>
  <si>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</si>
  <si>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</si>
  <si>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</si>
  <si>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</si>
  <si>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</si>
  <si>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</si>
  <si>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</si>
  <si>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</si>
  <si>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</si>
  <si>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</si>
  <si>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</si>
  <si>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</si>
  <si>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</si>
  <si>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</si>
  <si>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</si>
  <si>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</si>
  <si>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</si>
  <si>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</si>
  <si>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</si>
  <si>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</si>
  <si>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</si>
  <si>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</si>
  <si>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</si>
  <si>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</si>
  <si>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</si>
  <si>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</si>
  <si>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</si>
  <si>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</si>
  <si>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</si>
  <si>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</si>
  <si>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</si>
  <si>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</si>
  <si>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</si>
  <si>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</si>
  <si>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</si>
  <si>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</si>
  <si>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</si>
  <si>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</si>
  <si>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</si>
  <si>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</si>
  <si>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</si>
  <si>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</si>
  <si>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</si>
  <si>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</si>
  <si>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</si>
  <si>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</si>
  <si>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</si>
  <si>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</si>
  <si>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</si>
  <si>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</si>
  <si>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</si>
  <si>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</si>
  <si>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</si>
  <si>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</si>
  <si>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</si>
  <si>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</si>
  <si>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</si>
  <si>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</si>
  <si>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</si>
  <si>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</si>
  <si>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</si>
  <si>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</si>
  <si>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</si>
  <si>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</si>
  <si>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</si>
  <si>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</si>
  <si>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</si>
  <si>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</si>
  <si>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</si>
  <si>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</si>
  <si>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</si>
  <si>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</si>
  <si>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</si>
  <si>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</si>
  <si>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</si>
  <si>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</si>
  <si>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</si>
  <si>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</si>
  <si>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</si>
  <si>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</si>
  <si>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</si>
  <si>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</si>
  <si>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</si>
  <si>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</si>
  <si>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</si>
  <si>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</si>
  <si>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</si>
  <si>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</si>
  <si>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</si>
  <si>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</si>
  <si>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</si>
  <si>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</si>
  <si>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</si>
  <si>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</si>
  <si>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</si>
  <si>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</si>
  <si>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</si>
  <si>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</si>
  <si>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</si>
  <si>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</si>
  <si>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</si>
  <si>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</si>
  <si>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</si>
  <si>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</si>
  <si>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</si>
  <si>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</si>
  <si>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</si>
  <si>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</si>
  <si>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</si>
  <si>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</si>
  <si>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</si>
  <si>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</si>
  <si>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</si>
  <si>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</si>
  <si>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</si>
  <si>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</si>
  <si>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</si>
  <si>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</si>
  <si>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</si>
  <si>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</si>
  <si>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</si>
  <si>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</si>
  <si>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</si>
  <si>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</si>
  <si>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</si>
  <si>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</si>
  <si>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</si>
  <si>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</si>
  <si>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</si>
  <si>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</si>
  <si>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</si>
  <si>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</si>
  <si>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</si>
  <si>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</si>
  <si>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</si>
  <si>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</si>
  <si>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</si>
  <si>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</si>
  <si>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</si>
  <si>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</si>
  <si>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</si>
  <si>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</si>
  <si>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</si>
  <si>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</si>
  <si>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</si>
  <si>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</si>
  <si>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</si>
  <si>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</si>
  <si>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</si>
  <si>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</si>
  <si>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</si>
  <si>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</si>
  <si>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</si>
  <si>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</si>
  <si>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</si>
  <si>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</si>
  <si>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</si>
  <si>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</si>
  <si>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</si>
  <si>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</si>
  <si>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</si>
  <si>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</si>
  <si>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</si>
  <si>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</si>
  <si>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</si>
  <si>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</si>
  <si>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</si>
  <si>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</si>
  <si>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</si>
  <si>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</si>
  <si>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</si>
  <si>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</si>
  <si>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</si>
  <si>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</si>
  <si>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</si>
  <si>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</si>
  <si>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</si>
  <si>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</si>
  <si>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</si>
  <si>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</si>
  <si>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</si>
  <si>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</si>
  <si>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</si>
  <si>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</si>
  <si>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</si>
  <si>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</si>
  <si>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</si>
  <si>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</si>
  <si>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</si>
  <si>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</si>
  <si>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</si>
  <si>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</si>
  <si>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</si>
  <si>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</si>
  <si>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</si>
  <si>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</si>
  <si>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</si>
  <si>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</si>
  <si>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</si>
  <si>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</si>
  <si>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</si>
  <si>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</si>
  <si>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</si>
  <si>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</si>
  <si>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</si>
  <si>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</si>
  <si>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</si>
  <si>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</si>
  <si>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</si>
  <si>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</si>
  <si>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</si>
  <si>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</si>
  <si>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</si>
  <si>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</si>
  <si>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</si>
  <si>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</si>
  <si>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</si>
  <si>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</si>
  <si>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</si>
  <si>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</si>
  <si>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</si>
  <si>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</si>
  <si>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</si>
  <si>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</si>
  <si>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</si>
  <si>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</si>
  <si>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</si>
  <si>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</si>
  <si>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</si>
  <si>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</si>
  <si>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</si>
  <si>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</si>
  <si>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</si>
  <si>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</si>
  <si>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</si>
  <si>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</si>
  <si>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</si>
  <si>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</si>
  <si>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</si>
  <si>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</si>
  <si>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</si>
  <si>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</si>
  <si>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</si>
  <si>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</si>
  <si>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</si>
  <si>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</si>
  <si>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</si>
  <si>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</si>
  <si>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</si>
  <si>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</si>
  <si>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</si>
  <si>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</si>
  <si>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</si>
  <si>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</si>
  <si>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</si>
  <si>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</si>
  <si>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</si>
  <si>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</si>
  <si>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</si>
  <si>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</si>
  <si>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</si>
  <si>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</si>
  <si>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</si>
  <si>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</si>
  <si>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</si>
  <si>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</si>
  <si>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</si>
  <si>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</si>
  <si>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</si>
  <si>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</si>
  <si>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</si>
  <si>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</si>
  <si>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</si>
  <si>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</si>
  <si>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</si>
  <si>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</si>
  <si>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</si>
  <si>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</si>
  <si>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</si>
  <si>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</si>
  <si>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</si>
  <si>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</si>
  <si>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</si>
  <si>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</si>
  <si>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</si>
  <si>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</si>
  <si>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</si>
  <si>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</si>
  <si>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</si>
  <si>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</si>
  <si>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</si>
  <si>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</si>
  <si>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</si>
  <si>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</si>
  <si>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</si>
  <si>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</si>
  <si>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</si>
  <si>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</si>
  <si>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</si>
  <si>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</si>
  <si>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</si>
  <si>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</si>
  <si>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</si>
  <si>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</si>
  <si>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</si>
  <si>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</si>
  <si>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</si>
  <si>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</si>
  <si>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</si>
  <si>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</si>
  <si>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</si>
  <si>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</si>
  <si>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</si>
  <si>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</si>
  <si>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</si>
  <si>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</si>
  <si>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</si>
  <si>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</si>
  <si>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</si>
  <si>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</si>
  <si>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</si>
  <si>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</si>
  <si>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</si>
  <si>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</si>
  <si>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</si>
  <si>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</si>
  <si>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</si>
  <si>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</si>
  <si>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</si>
  <si>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</si>
  <si>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</si>
  <si>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</si>
  <si>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</si>
  <si>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</si>
  <si>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</si>
  <si>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</si>
  <si>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</si>
  <si>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</si>
  <si>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</si>
  <si>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</si>
  <si>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</si>
  <si>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</si>
  <si>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</si>
  <si>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</si>
  <si>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</si>
  <si>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</si>
  <si>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</si>
  <si>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</si>
  <si>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</si>
  <si>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</si>
  <si>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</si>
  <si>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</si>
  <si>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</si>
  <si>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</si>
  <si>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</si>
  <si>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</si>
  <si>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</si>
  <si>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</si>
  <si>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</si>
  <si>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</si>
  <si>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</si>
  <si>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</si>
  <si>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</si>
  <si>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</si>
  <si>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</si>
  <si>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</si>
  <si>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</si>
  <si>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</si>
  <si>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</si>
  <si>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</si>
  <si>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</si>
  <si>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</si>
  <si>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</si>
  <si>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</si>
  <si>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</si>
  <si>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</si>
  <si>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</si>
  <si>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</si>
  <si>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</si>
  <si>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</si>
  <si>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</si>
  <si>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</si>
  <si>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</si>
  <si>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</si>
  <si>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</si>
  <si>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</si>
  <si>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</si>
  <si>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</si>
  <si>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</si>
  <si>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</si>
  <si>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</si>
  <si>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</si>
  <si>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</si>
  <si>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</si>
  <si>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</si>
  <si>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</si>
  <si>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</si>
  <si>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</si>
  <si>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</si>
  <si>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</si>
  <si>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</si>
  <si>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</si>
  <si>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</si>
  <si>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</si>
  <si>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</si>
  <si>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</si>
  <si>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</si>
  <si>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</si>
  <si>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</si>
  <si>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</si>
  <si>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</si>
  <si>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</si>
  <si>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</si>
  <si>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</si>
  <si>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</si>
  <si>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</si>
  <si>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</si>
  <si>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</si>
  <si>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</si>
  <si>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</si>
  <si>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</si>
  <si>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</si>
  <si>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</si>
  <si>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</si>
  <si>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</si>
  <si>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</si>
  <si>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</si>
  <si>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</si>
  <si>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</si>
  <si>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</si>
  <si>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</si>
  <si>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</si>
  <si>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</si>
  <si>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</si>
  <si>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</si>
  <si>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</si>
  <si>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</si>
  <si>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</si>
  <si>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</si>
  <si>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</si>
  <si>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</si>
  <si>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</si>
  <si>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</si>
  <si>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</si>
  <si>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</si>
  <si>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</si>
  <si>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</si>
  <si>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</si>
  <si>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</si>
  <si>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</si>
  <si>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</si>
  <si>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</si>
  <si>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</si>
  <si>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</si>
  <si>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</si>
  <si>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</si>
  <si>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</si>
  <si>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</si>
  <si>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</si>
  <si>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</si>
  <si>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</si>
  <si>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</si>
  <si>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</si>
  <si>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</si>
  <si>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</si>
  <si>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</si>
  <si>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</si>
  <si>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</si>
  <si>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</si>
  <si>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</si>
  <si>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</si>
  <si>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</si>
  <si>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</si>
  <si>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</si>
  <si>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</si>
  <si>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</si>
  <si>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</si>
  <si>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</si>
  <si>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</si>
  <si>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</si>
  <si>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</si>
  <si>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</si>
  <si>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</si>
  <si>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</si>
  <si>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</si>
  <si>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</si>
  <si>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</si>
  <si>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</si>
  <si>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</si>
  <si>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</si>
  <si>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</si>
  <si>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</si>
  <si>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</si>
  <si>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</si>
  <si>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</si>
  <si>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</si>
  <si>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</si>
  <si>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</si>
  <si>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</si>
  <si>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</si>
  <si>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</si>
  <si>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</si>
  <si>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</si>
  <si>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</si>
  <si>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</si>
  <si>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</si>
  <si>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</si>
  <si>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</si>
  <si>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</si>
  <si>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</si>
  <si>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</si>
  <si>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</si>
  <si>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</si>
  <si>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</si>
  <si>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</si>
  <si>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</si>
  <si>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</si>
  <si>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</si>
  <si>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</si>
  <si>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</si>
  <si>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</si>
  <si>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</si>
  <si>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</si>
  <si>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</si>
  <si>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</si>
  <si>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</si>
  <si>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</si>
  <si>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</si>
  <si>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</si>
  <si>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</si>
  <si>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</si>
  <si>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</si>
  <si>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</si>
  <si>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</si>
  <si>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</si>
  <si>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</si>
  <si>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</si>
  <si>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</si>
  <si>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</si>
  <si>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</si>
  <si>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</si>
  <si>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</si>
  <si>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</si>
  <si>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</si>
  <si>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</si>
  <si>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</si>
  <si>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</si>
  <si>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</si>
  <si>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</si>
  <si>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</si>
  <si>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</si>
  <si>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</si>
  <si>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</si>
  <si>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</si>
  <si>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</si>
  <si>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</si>
  <si>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</si>
  <si>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</si>
  <si>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</si>
  <si>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</si>
  <si>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</si>
  <si>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</si>
  <si>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</si>
  <si>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</si>
  <si>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</si>
  <si>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</si>
  <si>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</si>
  <si>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</si>
  <si>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</si>
  <si>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</si>
  <si>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</si>
  <si>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</si>
  <si>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</si>
  <si>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</si>
  <si>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</si>
  <si>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</si>
  <si>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</si>
  <si>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</si>
  <si>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</si>
  <si>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</si>
  <si>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</si>
  <si>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</si>
  <si>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</si>
  <si>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</si>
  <si>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</si>
  <si>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</si>
  <si>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</si>
  <si>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</si>
  <si>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</si>
  <si>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</si>
  <si>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</si>
  <si>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</si>
  <si>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</si>
  <si>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</si>
  <si>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</si>
  <si>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</si>
  <si>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</si>
  <si>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</si>
  <si>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</si>
  <si>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</si>
  <si>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</si>
  <si>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</si>
  <si>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</si>
  <si>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</si>
  <si>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</si>
  <si>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</si>
  <si>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</si>
  <si>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</si>
  <si>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</si>
  <si>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</si>
  <si>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</si>
  <si>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</si>
  <si>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</si>
  <si>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</si>
  <si>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</si>
  <si>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</si>
  <si>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</si>
  <si>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</si>
  <si>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</si>
  <si>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</si>
  <si>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</si>
  <si>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</si>
  <si>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</si>
  <si>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</si>
  <si>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</si>
  <si>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</si>
  <si>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</si>
  <si>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</si>
  <si>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</si>
  <si>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</si>
  <si>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</si>
  <si>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</si>
  <si>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</si>
  <si>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</si>
  <si>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</si>
  <si>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</si>
  <si>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</si>
  <si>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</si>
  <si>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</si>
  <si>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</si>
  <si>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</si>
  <si>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</si>
  <si>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</si>
  <si>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</si>
  <si>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</si>
  <si>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</si>
  <si>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</si>
  <si>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</si>
  <si>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</si>
  <si>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</si>
  <si>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</si>
  <si>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</si>
  <si>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</si>
  <si>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</si>
  <si>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</si>
  <si>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</si>
  <si>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</si>
  <si>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</si>
  <si>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</si>
  <si>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</si>
  <si>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</si>
  <si>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</si>
  <si>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</si>
  <si>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</si>
  <si>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</si>
  <si>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</si>
  <si>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</si>
  <si>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</si>
  <si>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</si>
  <si>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</si>
  <si>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</si>
  <si>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</si>
  <si>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</si>
  <si>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</si>
  <si>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</si>
  <si>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</si>
  <si>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</si>
  <si>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</si>
  <si>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</si>
  <si>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</si>
  <si>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</si>
  <si>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</si>
  <si>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</si>
  <si>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</si>
  <si>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</si>
  <si>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</si>
  <si>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</si>
  <si>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</si>
  <si>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</si>
  <si>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</si>
  <si>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</si>
  <si>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</si>
  <si>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</si>
  <si>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</si>
  <si>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</si>
  <si>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</si>
  <si>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</si>
  <si>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</si>
  <si>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</si>
  <si>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</si>
  <si>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</si>
  <si>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</si>
  <si>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</si>
  <si>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</si>
  <si>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</si>
  <si>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</si>
  <si>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</si>
  <si>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</si>
  <si>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</si>
  <si>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</si>
  <si>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</si>
  <si>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</si>
  <si>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</si>
  <si>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</si>
  <si>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</si>
  <si>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</si>
  <si>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</si>
  <si>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</si>
  <si>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</si>
  <si>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</si>
  <si>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</si>
  <si>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</si>
  <si>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</si>
  <si>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</si>
  <si>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</si>
  <si>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</si>
  <si>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</si>
  <si>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</si>
  <si>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</si>
  <si>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</si>
  <si>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</si>
  <si>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</si>
  <si>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</si>
  <si>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</si>
  <si>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</si>
  <si>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</si>
  <si>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</si>
  <si>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</si>
  <si>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</si>
  <si>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</si>
  <si>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</si>
  <si>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</si>
  <si>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</si>
  <si>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</si>
  <si>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</si>
  <si>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</si>
  <si>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</si>
  <si>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</si>
  <si>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</si>
  <si>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</si>
  <si>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</si>
  <si>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</si>
  <si>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</si>
  <si>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</si>
  <si>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</si>
  <si>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</si>
  <si>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</si>
  <si>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</si>
  <si>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</si>
  <si>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</si>
  <si>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</si>
  <si>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</si>
  <si>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</si>
  <si>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</si>
  <si>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</si>
  <si>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</si>
  <si>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</si>
  <si>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</si>
  <si>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</si>
  <si>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</si>
  <si>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</si>
  <si>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</si>
  <si>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</si>
  <si>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</si>
  <si>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</si>
  <si>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</si>
  <si>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</si>
  <si>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</si>
  <si>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</si>
  <si>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</si>
  <si>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</si>
  <si>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</si>
  <si>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</si>
  <si>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</si>
  <si>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</si>
  <si>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</si>
  <si>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</si>
  <si>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</si>
  <si>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</si>
  <si>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</si>
  <si>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</si>
  <si>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</si>
  <si>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</si>
  <si>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</si>
  <si>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</si>
  <si>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</si>
  <si>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</si>
  <si>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</si>
  <si>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</si>
  <si>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</si>
  <si>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</si>
  <si>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</si>
  <si>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</si>
  <si>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</si>
  <si>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</si>
  <si>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</si>
  <si>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</si>
  <si>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</si>
  <si>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</si>
  <si>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</si>
  <si>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</si>
  <si>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</si>
  <si>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</si>
  <si>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</si>
  <si>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</si>
  <si>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</si>
  <si>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</si>
  <si>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</si>
  <si>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</si>
  <si>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</si>
  <si>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</si>
  <si>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</si>
  <si>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</si>
  <si>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</si>
  <si>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</si>
  <si>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</si>
  <si>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</si>
  <si>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</si>
  <si>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</si>
  <si>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</si>
  <si>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</si>
  <si>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</si>
  <si>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</si>
  <si>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</si>
  <si>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</si>
  <si>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</si>
  <si>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</si>
  <si>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</si>
  <si>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</si>
  <si>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</si>
  <si>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</si>
  <si>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</si>
  <si>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</si>
  <si>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</si>
  <si>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</si>
  <si>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</si>
  <si>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</si>
  <si>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</si>
  <si>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</si>
  <si>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</si>
  <si>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</si>
  <si>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</si>
  <si>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</si>
  <si>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</si>
  <si>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</si>
  <si>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</si>
  <si>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</si>
  <si>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</si>
  <si>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</si>
  <si>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</si>
  <si>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</si>
  <si>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</si>
  <si>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</si>
  <si>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</si>
  <si>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</si>
  <si>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</si>
  <si>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</si>
  <si>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</si>
  <si>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</si>
  <si>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</si>
  <si>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</si>
  <si>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</si>
  <si>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</si>
  <si>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</si>
  <si>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</si>
  <si>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</si>
  <si>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</si>
  <si>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</si>
  <si>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</si>
  <si>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</si>
  <si>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</si>
  <si>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</si>
  <si>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</si>
  <si>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</si>
  <si>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</si>
  <si>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</si>
  <si>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</si>
  <si>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</si>
  <si>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</si>
  <si>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</si>
  <si>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</si>
  <si>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</si>
  <si>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</si>
  <si>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</si>
  <si>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</si>
  <si>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</si>
  <si>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</si>
  <si>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</si>
  <si>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</si>
  <si>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</si>
  <si>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</si>
  <si>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</si>
  <si>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</si>
  <si>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</si>
  <si>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</si>
  <si>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</si>
  <si>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</si>
  <si>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</si>
  <si>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</si>
  <si>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</si>
  <si>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</si>
  <si>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</si>
  <si>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</si>
  <si>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</si>
  <si>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</si>
  <si>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</si>
  <si>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</si>
  <si>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</si>
  <si>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</si>
  <si>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</si>
  <si>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</si>
  <si>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</si>
  <si>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</si>
  <si>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</si>
  <si>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</si>
  <si>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</si>
  <si>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</si>
  <si>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</si>
  <si>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</si>
  <si>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</si>
  <si>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</si>
  <si>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</si>
  <si>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</si>
  <si>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</si>
  <si>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</si>
  <si>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</si>
  <si>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</si>
  <si>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</si>
  <si>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</si>
  <si>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</si>
  <si>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</si>
  <si>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</si>
  <si>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</si>
  <si>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</si>
  <si>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</si>
  <si>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</si>
  <si>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</si>
  <si>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</si>
  <si>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</si>
  <si>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</si>
  <si>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</si>
  <si>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</si>
  <si>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</si>
  <si>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</si>
  <si>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</si>
  <si>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</si>
  <si>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</si>
  <si>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</si>
  <si>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</si>
  <si>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</si>
  <si>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</si>
  <si>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</si>
  <si>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</si>
  <si>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</si>
  <si>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</si>
  <si>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</si>
  <si>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</si>
  <si>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</si>
  <si>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</si>
  <si>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</si>
  <si>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</si>
  <si>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</si>
  <si>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</si>
  <si>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</si>
  <si>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</si>
  <si>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</si>
  <si>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</si>
  <si>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</si>
  <si>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</si>
  <si>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</si>
  <si>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</si>
  <si>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</si>
  <si>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</si>
  <si>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</si>
  <si>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</si>
  <si>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</si>
  <si>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</si>
  <si>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</si>
  <si>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</si>
  <si>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</si>
  <si>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</si>
  <si>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</si>
  <si>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</si>
  <si>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</si>
  <si>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</si>
  <si>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</si>
  <si>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</si>
  <si>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</si>
  <si>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</si>
  <si>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</si>
  <si>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</si>
  <si>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</si>
  <si>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</si>
  <si>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</si>
  <si>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</si>
  <si>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</si>
  <si>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</si>
  <si>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</si>
  <si>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</si>
  <si>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</si>
  <si>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</si>
  <si>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</si>
  <si>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</si>
  <si>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</si>
  <si>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</si>
  <si>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</si>
  <si>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</si>
  <si>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</si>
  <si>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</si>
  <si>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</si>
  <si>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</si>
  <si>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</si>
  <si>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</si>
  <si>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</si>
  <si>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</si>
  <si>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</si>
  <si>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</si>
  <si>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</si>
  <si>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</si>
  <si>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</si>
  <si>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</si>
  <si>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</si>
  <si>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</si>
  <si>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</si>
  <si>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</si>
  <si>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</si>
  <si>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</si>
  <si>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</si>
  <si>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</si>
  <si>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</si>
  <si>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</si>
  <si>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</si>
  <si>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</si>
  <si>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</si>
  <si>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</si>
  <si>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</si>
  <si>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</si>
  <si>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</si>
  <si>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</si>
  <si>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</si>
  <si>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</si>
  <si>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</si>
  <si>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</si>
  <si>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</si>
  <si>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</si>
  <si>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</si>
  <si>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</si>
  <si>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</si>
  <si>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</si>
  <si>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</si>
  <si>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</si>
  <si>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</si>
  <si>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</si>
  <si>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</si>
  <si>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</si>
  <si>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</si>
  <si>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</si>
  <si>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</si>
  <si>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</si>
  <si>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</si>
  <si>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</si>
  <si>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</si>
  <si>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</si>
  <si>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</si>
  <si>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</si>
  <si>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</si>
  <si>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</si>
  <si>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</si>
  <si>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</si>
  <si>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</si>
  <si>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</si>
  <si>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</si>
  <si>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</si>
  <si>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</si>
  <si>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</si>
  <si>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</si>
  <si>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</si>
  <si>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</si>
  <si>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</si>
  <si>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</si>
  <si>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</si>
  <si>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</si>
  <si>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</si>
  <si>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</si>
  <si>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</si>
  <si>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</si>
  <si>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</si>
  <si>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</si>
  <si>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</si>
  <si>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</si>
  <si>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</si>
  <si>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</si>
  <si>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</si>
  <si>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</si>
  <si>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</si>
  <si>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</si>
  <si>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</si>
  <si>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</si>
  <si>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</si>
  <si>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</si>
  <si>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</si>
  <si>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</si>
  <si>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</si>
  <si>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</si>
  <si>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</si>
  <si>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</si>
  <si>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</si>
  <si>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</si>
  <si>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</si>
  <si>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</si>
  <si>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</si>
  <si>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</si>
  <si>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</si>
  <si>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</si>
  <si>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</si>
  <si>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</si>
  <si>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</si>
  <si>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</si>
  <si>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</si>
  <si>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</si>
  <si>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</si>
  <si>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</si>
  <si>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</si>
  <si>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</si>
  <si>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</si>
  <si>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</si>
  <si>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</si>
  <si>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</si>
  <si>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</si>
  <si>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</si>
  <si>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</si>
  <si>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</si>
  <si>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</si>
  <si>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</si>
  <si>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</si>
  <si>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</si>
  <si>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</si>
  <si>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</si>
  <si>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</si>
  <si>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</si>
  <si>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</si>
  <si>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</si>
  <si>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</si>
  <si>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</si>
  <si>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</si>
  <si>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</si>
  <si>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</si>
  <si>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</si>
  <si>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</si>
  <si>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</si>
  <si>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</si>
  <si>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</si>
  <si>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</si>
  <si>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</si>
  <si>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</si>
  <si>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</si>
  <si>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</si>
  <si>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</si>
  <si>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</si>
  <si>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</si>
  <si>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</si>
  <si>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</si>
  <si>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</si>
  <si>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</si>
  <si>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</si>
  <si>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</si>
  <si>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</si>
  <si>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</si>
  <si>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</si>
  <si>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</si>
  <si>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</si>
  <si>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</si>
  <si>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</si>
  <si>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</si>
  <si>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</si>
  <si>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</si>
  <si>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</si>
  <si>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</si>
  <si>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</si>
  <si>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</si>
  <si>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</si>
  <si>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</si>
  <si>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</si>
  <si>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</si>
  <si>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</si>
  <si>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</si>
  <si>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</si>
  <si>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</si>
  <si>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</si>
  <si>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</si>
  <si>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</si>
  <si>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</si>
  <si>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</si>
  <si>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</si>
  <si>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</si>
  <si>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</si>
  <si>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</si>
  <si>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</si>
  <si>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</si>
  <si>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</si>
  <si>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</si>
  <si>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</si>
  <si>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</si>
  <si>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</si>
  <si>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</si>
  <si>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</si>
  <si>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</si>
  <si>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</si>
  <si>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</si>
  <si>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</si>
  <si>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</si>
  <si>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</si>
  <si>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</si>
  <si>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</si>
  <si>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</si>
  <si>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</si>
  <si>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</si>
  <si>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</si>
  <si>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</si>
  <si>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</si>
  <si>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</si>
  <si>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</si>
  <si>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</si>
  <si>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</si>
  <si>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</si>
  <si>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</si>
  <si>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</si>
  <si>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</si>
  <si>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</si>
  <si>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</si>
  <si>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</si>
  <si>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</si>
  <si>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</si>
  <si>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</si>
  <si>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</si>
  <si>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</si>
  <si>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</si>
  <si>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</si>
  <si>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</si>
  <si>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</si>
  <si>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</si>
  <si>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</si>
  <si>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</si>
  <si>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</si>
  <si>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</si>
  <si>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</si>
  <si>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</si>
  <si>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</si>
  <si>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</si>
  <si>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</si>
  <si>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</si>
  <si>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</si>
  <si>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</si>
  <si>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</si>
  <si>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</si>
  <si>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</si>
  <si>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</si>
  <si>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</si>
  <si>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</si>
  <si>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</si>
  <si>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</si>
  <si>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</si>
  <si>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</si>
  <si>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</si>
  <si>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</si>
  <si>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</si>
  <si>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</si>
  <si>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</si>
  <si>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</si>
  <si>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</si>
  <si>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</si>
  <si>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</si>
  <si>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</si>
  <si>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</si>
  <si>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</si>
  <si>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</si>
  <si>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</si>
  <si>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</si>
  <si>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</si>
  <si>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</si>
  <si>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</si>
  <si>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</si>
  <si>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</si>
  <si>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</si>
  <si>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</si>
  <si>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</si>
  <si>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</si>
  <si>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</si>
  <si>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</si>
  <si>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</si>
  <si>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</si>
  <si>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</si>
  <si>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</si>
  <si>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</si>
  <si>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</si>
  <si>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</si>
  <si>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</si>
  <si>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</si>
  <si>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</si>
  <si>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</si>
  <si>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</si>
  <si>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</si>
  <si>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</si>
  <si>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</si>
  <si>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</si>
  <si>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</si>
  <si>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</si>
  <si>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</si>
  <si>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</si>
  <si>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</si>
  <si>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</si>
  <si>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</si>
  <si>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</si>
  <si>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</si>
  <si>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</si>
  <si>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</si>
  <si>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</si>
  <si>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</si>
  <si>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</si>
  <si>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</si>
  <si>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</si>
  <si>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</si>
  <si>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</si>
  <si>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</si>
  <si>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</si>
  <si>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</si>
  <si>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</si>
  <si>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</si>
  <si>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</si>
  <si>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</si>
  <si>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</si>
  <si>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</si>
  <si>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</si>
  <si>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</si>
  <si>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</si>
  <si>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</si>
  <si>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</si>
  <si>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</si>
  <si>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</si>
  <si>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</si>
  <si>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</si>
  <si>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</si>
  <si>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</si>
  <si>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</si>
  <si>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</si>
  <si>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</si>
  <si>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</si>
  <si>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</si>
  <si>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</si>
  <si>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</si>
  <si>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</si>
  <si>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</si>
  <si>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</si>
  <si>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</si>
  <si>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</si>
  <si>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</si>
  <si>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</si>
  <si>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</si>
  <si>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</si>
  <si>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</si>
  <si>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</si>
  <si>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</si>
  <si>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</si>
  <si>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</si>
  <si>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</si>
  <si>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</si>
  <si>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</si>
  <si>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</si>
  <si>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</si>
  <si>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</si>
  <si>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</si>
  <si>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</si>
  <si>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</si>
  <si>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</si>
  <si>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</si>
  <si>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</si>
  <si>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</si>
  <si>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</si>
  <si>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</si>
  <si>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</si>
  <si>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</si>
  <si>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</si>
  <si>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</si>
  <si>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</si>
  <si>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</si>
  <si>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</si>
  <si>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</si>
  <si>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</si>
  <si>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</si>
  <si>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</si>
  <si>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</si>
  <si>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</si>
  <si>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</si>
  <si>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</si>
  <si>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</si>
  <si>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</si>
  <si>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</si>
  <si>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</si>
  <si>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</si>
  <si>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</si>
  <si>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</si>
  <si>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</si>
  <si>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</si>
  <si>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</si>
  <si>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</si>
  <si>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</si>
  <si>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</si>
  <si>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</si>
  <si>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</si>
  <si>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</si>
  <si>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</si>
  <si>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</si>
  <si>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</si>
  <si>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</si>
  <si>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</si>
  <si>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</si>
  <si>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</si>
  <si>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</si>
  <si>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</si>
  <si>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</si>
  <si>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</si>
  <si>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</si>
  <si>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</si>
  <si>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</si>
  <si>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</si>
  <si>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</si>
  <si>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</si>
  <si>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</si>
  <si>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</si>
  <si>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</si>
  <si>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</si>
  <si>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</si>
  <si>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</si>
  <si>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</si>
  <si>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</si>
  <si>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</si>
  <si>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</si>
  <si>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</si>
  <si>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</si>
  <si>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</si>
  <si>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</si>
  <si>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</si>
  <si>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</si>
  <si>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</si>
  <si>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</si>
  <si>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</si>
  <si>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</si>
  <si>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</si>
  <si>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</si>
  <si>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</si>
  <si>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</si>
  <si>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</si>
  <si>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</si>
  <si>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</si>
  <si>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</si>
  <si>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</si>
  <si>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</si>
  <si>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</si>
  <si>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</si>
  <si>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</si>
  <si>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</si>
  <si>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</si>
  <si>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</si>
  <si>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</si>
  <si>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</si>
  <si>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</si>
  <si>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</si>
  <si>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</si>
  <si>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</si>
  <si>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</si>
  <si>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</si>
  <si>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</si>
  <si>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</si>
  <si>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</si>
  <si>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</si>
  <si>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</si>
  <si>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</si>
  <si>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</si>
  <si>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</si>
  <si>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</si>
  <si>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</si>
  <si>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</si>
  <si>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</si>
  <si>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</si>
  <si>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</si>
  <si>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</si>
  <si>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</si>
  <si>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</si>
  <si>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</si>
  <si>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</si>
  <si>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</si>
  <si>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</si>
  <si>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</si>
  <si>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</si>
  <si>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</si>
  <si>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</si>
  <si>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</si>
  <si>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</si>
  <si>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</si>
  <si>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</si>
  <si>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</si>
  <si>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</si>
  <si>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</si>
  <si>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</si>
  <si>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</si>
  <si>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</si>
  <si>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</si>
  <si>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</si>
  <si>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</si>
  <si>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</si>
  <si>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</si>
  <si>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</si>
  <si>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</si>
  <si>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</si>
  <si>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</si>
  <si>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</si>
  <si>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</si>
  <si>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</si>
  <si>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</si>
  <si>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</si>
  <si>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</si>
  <si>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</si>
  <si>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</si>
  <si>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</si>
  <si>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</si>
  <si>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</si>
  <si>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</si>
  <si>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</si>
  <si>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</si>
  <si>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</si>
  <si>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</si>
  <si>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</si>
  <si>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</si>
  <si>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</si>
  <si>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</si>
  <si>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</si>
  <si>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</si>
  <si>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</si>
  <si>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</si>
  <si>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</si>
  <si>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</si>
  <si>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</si>
  <si>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</si>
  <si>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</si>
  <si>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</si>
  <si>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</si>
  <si>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</si>
  <si>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</si>
  <si>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</si>
  <si>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</si>
  <si>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</si>
  <si>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</si>
  <si>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</si>
  <si>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</si>
  <si>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</si>
  <si>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</si>
  <si>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</si>
  <si>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</si>
  <si>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</si>
  <si>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</si>
  <si>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</si>
  <si>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</si>
  <si>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</si>
  <si>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</si>
  <si>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</si>
  <si>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</si>
  <si>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</si>
  <si>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</si>
  <si>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</si>
  <si>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</si>
  <si>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</si>
  <si>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</si>
  <si>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</si>
  <si>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</si>
  <si>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</si>
  <si>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</si>
  <si>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</si>
  <si>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</si>
  <si>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</si>
  <si>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</si>
  <si>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</si>
  <si>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</si>
  <si>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</si>
  <si>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</si>
  <si>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</si>
  <si>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</si>
  <si>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</si>
  <si>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</si>
  <si>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</si>
  <si>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</si>
  <si>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</si>
  <si>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</si>
  <si>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</si>
  <si>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</si>
  <si>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</si>
  <si>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</si>
  <si>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</si>
  <si>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</si>
  <si>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</si>
  <si>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</si>
  <si>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</si>
  <si>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</si>
  <si>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</si>
  <si>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</si>
  <si>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</si>
  <si>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</si>
  <si>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</si>
  <si>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</si>
  <si>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</si>
  <si>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</si>
  <si>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</si>
  <si>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</si>
  <si>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</si>
  <si>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</si>
  <si>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</si>
  <si>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</si>
  <si>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</si>
  <si>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</si>
  <si>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</si>
  <si>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</si>
  <si>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</si>
  <si>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</si>
  <si>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</si>
  <si>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</si>
  <si>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</si>
  <si>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</si>
  <si>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</si>
  <si>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</si>
  <si>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</si>
  <si>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</si>
  <si>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</si>
  <si>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</si>
  <si>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</si>
  <si>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</si>
  <si>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</si>
  <si>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</si>
  <si>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</si>
  <si>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</si>
  <si>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</si>
  <si>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</si>
  <si>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</si>
  <si>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</si>
  <si>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</si>
  <si>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</si>
  <si>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</si>
  <si>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</si>
  <si>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</si>
  <si>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</si>
  <si>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</si>
  <si>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</si>
  <si>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</si>
  <si>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</si>
  <si>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</si>
  <si>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</si>
  <si>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</si>
  <si>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</si>
  <si>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</si>
  <si>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</si>
  <si>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</si>
  <si>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</si>
  <si>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</si>
  <si>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</si>
  <si>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</si>
  <si>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</si>
  <si>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</si>
  <si>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</si>
  <si>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</si>
  <si>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</si>
  <si>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</si>
  <si>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</si>
  <si>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</si>
  <si>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</si>
  <si>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</si>
  <si>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</si>
  <si>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</si>
  <si>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</si>
  <si>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</si>
  <si>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</si>
  <si>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</si>
  <si>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</si>
  <si>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</si>
  <si>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</si>
  <si>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</si>
  <si>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</si>
  <si>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</si>
  <si>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</si>
  <si>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</si>
  <si>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</si>
  <si>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</si>
  <si>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</si>
  <si>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</si>
  <si>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</si>
  <si>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</si>
  <si>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</si>
  <si>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</si>
  <si>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</si>
  <si>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</si>
  <si>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</si>
  <si>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</si>
  <si>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</si>
  <si>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</si>
  <si>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</si>
  <si>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</si>
  <si>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</si>
  <si>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</si>
  <si>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</si>
  <si>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</si>
  <si>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</si>
  <si>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</si>
  <si>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</si>
  <si>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</si>
  <si>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</si>
  <si>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</si>
  <si>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</si>
  <si>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</si>
  <si>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</si>
  <si>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</si>
  <si>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</si>
  <si>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</si>
  <si>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</si>
  <si>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</si>
  <si>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</si>
  <si>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</si>
  <si>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</si>
  <si>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</si>
  <si>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</si>
  <si>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</si>
  <si>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</si>
  <si>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</si>
  <si>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</si>
  <si>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</si>
  <si>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</si>
  <si>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</si>
  <si>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</si>
  <si>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</si>
  <si>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</si>
  <si>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</si>
  <si>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</si>
  <si>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</si>
  <si>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</si>
  <si>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</si>
  <si>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</si>
  <si>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</si>
  <si>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</si>
  <si>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</si>
  <si>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</si>
  <si>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</si>
  <si>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</si>
  <si>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</si>
  <si>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</si>
  <si>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</si>
  <si>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</si>
  <si>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</si>
  <si>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</si>
  <si>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</si>
  <si>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</si>
  <si>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</si>
  <si>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</si>
  <si>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</si>
  <si>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</si>
  <si>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</si>
  <si>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</si>
  <si>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</si>
  <si>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</si>
  <si>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</si>
  <si>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</si>
  <si>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</si>
  <si>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</si>
  <si>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</si>
  <si>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</si>
  <si>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</si>
  <si>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</si>
  <si>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</si>
  <si>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</si>
  <si>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</si>
  <si>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</si>
  <si>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</si>
  <si>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</si>
  <si>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</si>
  <si>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</si>
  <si>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</si>
  <si>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</si>
  <si>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</si>
  <si>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</si>
  <si>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</si>
  <si>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</si>
  <si>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</si>
  <si>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</si>
  <si>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</si>
  <si>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</si>
  <si>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</si>
  <si>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</si>
  <si>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</si>
  <si>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</si>
  <si>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</si>
  <si>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</si>
  <si>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</si>
  <si>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</si>
  <si>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</si>
  <si>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</si>
  <si>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</si>
  <si>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</si>
  <si>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</si>
  <si>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</si>
  <si>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</si>
  <si>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</si>
  <si>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</si>
  <si>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</si>
  <si>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</si>
  <si>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</si>
  <si>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</si>
  <si>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</si>
  <si>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</si>
  <si>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</si>
  <si>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</si>
  <si>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</si>
  <si>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</si>
  <si>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</si>
  <si>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</si>
  <si>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</si>
  <si>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</si>
  <si>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</si>
  <si>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</si>
  <si>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</si>
  <si>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</si>
  <si>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</si>
  <si>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</si>
  <si>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</si>
  <si>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</si>
  <si>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</si>
  <si>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</si>
  <si>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</si>
  <si>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</si>
  <si>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</si>
  <si>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</si>
  <si>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</si>
  <si>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</si>
  <si>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</si>
  <si>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</si>
  <si>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</si>
  <si>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</si>
  <si>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</si>
  <si>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</si>
  <si>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</si>
  <si>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</si>
  <si>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</si>
  <si>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</si>
  <si>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</si>
  <si>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</si>
  <si>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</si>
  <si>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</si>
  <si>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</si>
  <si>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</si>
  <si>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</si>
  <si>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</si>
  <si>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</si>
  <si>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</si>
  <si>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</si>
  <si>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</si>
  <si>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</si>
  <si>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</si>
  <si>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</si>
  <si>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</si>
  <si>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</si>
  <si>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</si>
  <si>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</si>
  <si>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</si>
  <si>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</si>
  <si>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</si>
  <si>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</si>
  <si>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</si>
  <si>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</si>
  <si>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</si>
  <si>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</si>
  <si>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</si>
  <si>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</si>
  <si>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</si>
  <si>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</si>
  <si>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</si>
  <si>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</si>
  <si>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</si>
  <si>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</si>
  <si>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</si>
  <si>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</si>
  <si>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</si>
  <si>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</si>
  <si>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</si>
  <si>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</si>
  <si>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</si>
  <si>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</si>
  <si>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</si>
  <si>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</si>
  <si>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</si>
  <si>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</si>
  <si>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</si>
  <si>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</si>
  <si>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</si>
  <si>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</si>
  <si>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</si>
  <si>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</si>
  <si>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</si>
  <si>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</si>
  <si>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</si>
  <si>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</si>
  <si>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</si>
  <si>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</si>
  <si>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</si>
  <si>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</si>
  <si>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</si>
  <si>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</si>
  <si>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</si>
  <si>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</si>
  <si>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</si>
  <si>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</si>
  <si>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</si>
  <si>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</si>
  <si>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</si>
  <si>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</si>
  <si>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</si>
  <si>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</si>
  <si>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</si>
  <si>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</si>
  <si>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</si>
  <si>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</si>
  <si>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</si>
  <si>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</si>
  <si>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</si>
  <si>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</si>
  <si>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</si>
  <si>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</si>
  <si>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</si>
  <si>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</si>
  <si>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</si>
  <si>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</si>
  <si>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</si>
  <si>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</si>
  <si>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</si>
  <si>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</si>
  <si>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</si>
  <si>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</si>
  <si>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</si>
  <si>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</si>
  <si>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</si>
  <si>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</si>
  <si>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</si>
  <si>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</si>
  <si>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</si>
  <si>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</si>
  <si>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</si>
  <si>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</si>
  <si>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</si>
  <si>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</si>
  <si>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</si>
  <si>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</si>
  <si>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</si>
  <si>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</si>
  <si>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</si>
  <si>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</si>
  <si>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</si>
  <si>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</si>
  <si>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</si>
  <si>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</si>
  <si>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</si>
  <si>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</si>
  <si>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</si>
  <si>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</si>
  <si>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</si>
  <si>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</si>
  <si>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</si>
  <si>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</si>
  <si>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</si>
  <si>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</si>
  <si>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</si>
  <si>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</si>
  <si>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</si>
  <si>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</si>
  <si>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</si>
  <si>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</si>
  <si>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</si>
  <si>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</si>
  <si>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</si>
  <si>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</si>
  <si>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</si>
  <si>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</si>
  <si>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</si>
  <si>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</si>
  <si>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</si>
  <si>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</si>
  <si>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</si>
  <si>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</si>
  <si>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</si>
  <si>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</si>
  <si>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</si>
  <si>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</si>
  <si>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</si>
  <si>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</si>
  <si>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</si>
  <si>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</si>
  <si>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</si>
  <si>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</si>
  <si>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</si>
  <si>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</si>
  <si>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</si>
  <si>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</si>
  <si>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</si>
  <si>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</si>
  <si>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</si>
  <si>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</si>
  <si>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</si>
  <si>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</si>
  <si>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</si>
  <si>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</si>
  <si>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</si>
  <si>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</si>
  <si>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</si>
  <si>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</si>
  <si>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</si>
  <si>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</si>
  <si>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</si>
  <si>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</si>
  <si>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</si>
  <si>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</si>
  <si>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</si>
  <si>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</si>
  <si>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</si>
  <si>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</si>
  <si>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</si>
  <si>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</si>
  <si>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</si>
  <si>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</si>
  <si>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</si>
  <si>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</si>
  <si>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</si>
  <si>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</si>
  <si>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</si>
  <si>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</si>
  <si>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</si>
  <si>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</si>
  <si>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</si>
  <si>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</si>
  <si>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</si>
  <si>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</si>
  <si>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</si>
  <si>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</si>
  <si>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</si>
  <si>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</si>
  <si>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</si>
  <si>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</si>
  <si>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</si>
  <si>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</si>
  <si>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</si>
  <si>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</si>
  <si>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</si>
  <si>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</si>
  <si>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</si>
  <si>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</si>
  <si>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</si>
  <si>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</si>
  <si>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</si>
  <si>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</si>
  <si>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</si>
  <si>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</si>
  <si>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</si>
  <si>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</si>
  <si>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</si>
  <si>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</si>
  <si>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</si>
  <si>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</si>
  <si>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</si>
  <si>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</si>
  <si>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</si>
  <si>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</si>
  <si>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</si>
  <si>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</si>
  <si>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</si>
  <si>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</si>
  <si>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</si>
  <si>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</si>
  <si>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</si>
  <si>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</si>
  <si>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</si>
  <si>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</si>
  <si>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</si>
  <si>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</si>
  <si>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</si>
  <si>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</si>
  <si>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</si>
  <si>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</si>
  <si>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</si>
  <si>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</si>
  <si>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</si>
  <si>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</si>
  <si>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</si>
  <si>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</si>
  <si>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</si>
  <si>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</si>
  <si>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</si>
  <si>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</si>
  <si>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</si>
  <si>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</si>
  <si>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</si>
  <si>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</si>
  <si>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</si>
  <si>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</si>
  <si>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</si>
  <si>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</si>
  <si>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</si>
  <si>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</si>
  <si>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</si>
  <si>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</si>
  <si>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</si>
  <si>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</si>
  <si>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</si>
  <si>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</si>
  <si>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</si>
  <si>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</si>
  <si>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</si>
  <si>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</si>
  <si>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</si>
  <si>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</si>
  <si>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</si>
  <si>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</si>
  <si>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</si>
  <si>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</si>
  <si>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</si>
  <si>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</si>
  <si>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</si>
  <si>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</si>
  <si>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</si>
  <si>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</si>
  <si>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</si>
  <si>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</si>
  <si>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</si>
  <si>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</si>
  <si>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</si>
  <si>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</si>
  <si>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</si>
  <si>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</si>
  <si>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</si>
  <si>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</si>
  <si>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</si>
  <si>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</si>
  <si>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</si>
  <si>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</si>
  <si>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</si>
  <si>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</si>
  <si>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</si>
  <si>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</si>
  <si>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</si>
  <si>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</si>
  <si>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</si>
  <si>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</si>
  <si>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</si>
  <si>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</si>
  <si>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</si>
  <si>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</si>
  <si>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</si>
  <si>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</si>
  <si>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</si>
  <si>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</si>
  <si>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</si>
  <si>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</si>
  <si>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</si>
  <si>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</si>
  <si>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</si>
  <si>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</si>
  <si>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</si>
  <si>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</si>
  <si>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</si>
  <si>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</si>
  <si>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</si>
  <si>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</si>
  <si>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</si>
  <si>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</si>
  <si>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</si>
  <si>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</si>
  <si>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</si>
  <si>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</si>
  <si>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</si>
  <si>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</si>
  <si>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</si>
  <si>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</si>
  <si>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</si>
  <si>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</si>
  <si>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</si>
  <si>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</si>
  <si>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</si>
  <si>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</si>
  <si>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</si>
  <si>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</si>
  <si>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</si>
  <si>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</si>
  <si>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</si>
  <si>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</si>
  <si>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</si>
  <si>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</si>
  <si>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</si>
  <si>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</si>
  <si>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</si>
  <si>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</si>
  <si>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</si>
  <si>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</si>
  <si>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</si>
  <si>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</si>
  <si>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</si>
  <si>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</si>
  <si>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</si>
  <si>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</si>
  <si>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</si>
  <si>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</si>
  <si>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</si>
  <si>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</si>
  <si>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</si>
  <si>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</si>
  <si>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</si>
  <si>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</si>
  <si>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</si>
  <si>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</si>
  <si>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</si>
  <si>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</si>
  <si>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</si>
  <si>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</si>
  <si>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</si>
  <si>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</si>
  <si>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</si>
  <si>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</si>
  <si>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</si>
  <si>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</si>
  <si>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</si>
  <si>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</si>
  <si>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</si>
  <si>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</si>
  <si>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</si>
  <si>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</si>
  <si>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</si>
  <si>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</si>
  <si>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</si>
  <si>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</si>
  <si>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</si>
  <si>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</si>
  <si>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</si>
  <si>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</si>
  <si>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</si>
  <si>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</si>
  <si>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</si>
  <si>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</si>
  <si>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</si>
  <si>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</si>
  <si>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</si>
  <si>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</si>
  <si>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</si>
  <si>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</si>
  <si>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</si>
  <si>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</si>
  <si>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</si>
  <si>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</si>
  <si>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</si>
  <si>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</si>
  <si>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</si>
  <si>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</si>
  <si>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</si>
  <si>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</si>
  <si>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</si>
  <si>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</si>
  <si>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</si>
  <si>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</si>
  <si>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</si>
  <si>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</si>
  <si>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</si>
  <si>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</si>
  <si>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</si>
  <si>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</si>
  <si>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</si>
  <si>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</si>
  <si>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</si>
  <si>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</si>
  <si>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</si>
  <si>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</si>
  <si>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</si>
  <si>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</si>
  <si>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</si>
  <si>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</si>
  <si>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</si>
  <si>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</si>
  <si>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</si>
  <si>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</si>
  <si>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</si>
  <si>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</si>
  <si>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</si>
  <si>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</si>
  <si>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</si>
  <si>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</si>
  <si>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</si>
  <si>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</si>
  <si>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</si>
  <si>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</si>
  <si>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</si>
  <si>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</si>
  <si>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</si>
  <si>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</si>
  <si>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</si>
  <si>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</si>
  <si>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</si>
  <si>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</si>
  <si>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</si>
  <si>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</si>
  <si>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</si>
  <si>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</si>
  <si>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</si>
  <si>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</si>
  <si>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</si>
  <si>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</si>
  <si>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</si>
  <si>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</si>
  <si>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</si>
  <si>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</si>
  <si>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</si>
  <si>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</si>
  <si>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</si>
  <si>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</si>
  <si>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</si>
  <si>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</si>
  <si>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</si>
  <si>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</si>
  <si>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</si>
  <si>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</si>
  <si>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</si>
  <si>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</si>
  <si>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</si>
  <si>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</si>
  <si>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</si>
  <si>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</si>
  <si>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</si>
  <si>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</si>
  <si>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</si>
  <si>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</si>
  <si>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</si>
  <si>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</si>
  <si>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</si>
  <si>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</si>
  <si>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</si>
  <si>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</si>
  <si>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</si>
  <si>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</si>
  <si>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</si>
  <si>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</si>
  <si>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</si>
  <si>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</si>
  <si>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</si>
  <si>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</si>
  <si>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</si>
  <si>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</si>
  <si>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</si>
  <si>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</si>
  <si>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</si>
  <si>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</si>
  <si>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</si>
  <si>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</si>
  <si>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</si>
  <si>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</si>
  <si>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</si>
  <si>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</si>
  <si>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</si>
  <si>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</si>
  <si>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</si>
  <si>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</si>
  <si>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</si>
  <si>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</si>
  <si>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</si>
  <si>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</si>
  <si>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</si>
  <si>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</si>
  <si>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</si>
  <si>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</si>
  <si>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</si>
  <si>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</si>
  <si>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</si>
  <si>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</si>
  <si>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</si>
  <si>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</si>
  <si>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</si>
  <si>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</si>
  <si>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</si>
  <si>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</si>
  <si>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</si>
  <si>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</si>
  <si>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</si>
  <si>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</si>
  <si>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</si>
  <si>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</si>
  <si>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</si>
  <si>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</si>
  <si>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</si>
  <si>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</si>
  <si>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</si>
  <si>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</si>
  <si>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</si>
  <si>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</si>
  <si>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</si>
  <si>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</si>
  <si>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</si>
  <si>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</si>
  <si>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</si>
  <si>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</si>
  <si>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</si>
  <si>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</si>
  <si>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</si>
  <si>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</si>
  <si>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</si>
  <si>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</si>
  <si>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</si>
  <si>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</si>
  <si>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</si>
  <si>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</si>
  <si>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</si>
  <si>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</si>
  <si>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</si>
  <si>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</si>
  <si>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</si>
  <si>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</si>
  <si>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</si>
  <si>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</si>
  <si>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</si>
  <si>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</si>
  <si>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</si>
  <si>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</si>
  <si>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</si>
  <si>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</si>
  <si>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</si>
  <si>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</si>
  <si>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</si>
  <si>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</si>
  <si>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</si>
  <si>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</si>
  <si>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</si>
  <si>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</si>
  <si>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</si>
  <si>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</si>
  <si>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</si>
  <si>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</si>
  <si>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</si>
  <si>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</si>
  <si>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</si>
  <si>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</si>
  <si>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</si>
  <si>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</si>
  <si>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</si>
  <si>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</si>
  <si>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</si>
  <si>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</si>
  <si>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</si>
  <si>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</si>
  <si>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</si>
  <si>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</si>
  <si>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</si>
  <si>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</si>
  <si>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</si>
  <si>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</si>
  <si>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</si>
  <si>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</si>
  <si>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</si>
  <si>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</si>
  <si>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</si>
  <si>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</si>
  <si>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</si>
  <si>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</si>
  <si>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</si>
  <si>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</si>
  <si>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</si>
  <si>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</si>
  <si>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</si>
  <si>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</si>
  <si>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</si>
  <si>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</si>
  <si>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</si>
  <si>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</si>
  <si>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</si>
  <si>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</si>
  <si>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</si>
  <si>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</si>
  <si>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</si>
  <si>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</si>
  <si>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</si>
  <si>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</si>
  <si>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</si>
  <si>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</si>
  <si>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</si>
  <si>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</si>
  <si>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</si>
  <si>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</si>
  <si>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</si>
  <si>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</si>
  <si>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</si>
  <si>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</si>
  <si>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</si>
  <si>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</si>
  <si>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</si>
  <si>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</si>
  <si>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</si>
  <si>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</si>
  <si>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</si>
  <si>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</si>
  <si>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</si>
  <si>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</si>
  <si>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</si>
  <si>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</si>
  <si>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</si>
  <si>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</si>
  <si>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</si>
  <si>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</si>
  <si>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</si>
  <si>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</si>
  <si>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</si>
  <si>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</si>
  <si>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</si>
  <si>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</si>
  <si>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</si>
  <si>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</si>
  <si>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</si>
  <si>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</si>
  <si>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</si>
  <si>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</si>
  <si>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</si>
  <si>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</si>
  <si>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</si>
  <si>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</si>
  <si>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</si>
  <si>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</si>
  <si>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</si>
  <si>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</si>
  <si>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</si>
  <si>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</si>
  <si>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</si>
  <si>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</si>
  <si>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</si>
  <si>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</si>
  <si>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</si>
  <si>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</si>
  <si>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</si>
  <si>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</si>
  <si>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</si>
  <si>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</si>
  <si>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</si>
  <si>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</si>
  <si>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</si>
  <si>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</si>
  <si>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</si>
  <si>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</si>
  <si>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</si>
  <si>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</si>
  <si>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</si>
  <si>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</si>
  <si>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</si>
  <si>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</si>
  <si>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</si>
  <si>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</si>
  <si>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</si>
  <si>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</si>
  <si>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</si>
  <si>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</si>
  <si>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</si>
  <si>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</si>
  <si>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</si>
  <si>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</si>
  <si>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</si>
  <si>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</si>
  <si>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</si>
  <si>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</si>
  <si>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</si>
  <si>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</si>
  <si>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</si>
  <si>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</si>
  <si>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</si>
  <si>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</si>
  <si>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</si>
  <si>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</si>
  <si>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</si>
  <si>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</si>
  <si>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</si>
  <si>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</si>
  <si>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</si>
  <si>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</si>
  <si>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</si>
  <si>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</si>
  <si>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</si>
  <si>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</si>
  <si>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</si>
  <si>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</si>
  <si>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</si>
  <si>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</si>
  <si>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</si>
  <si>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</si>
  <si>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</si>
  <si>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</si>
  <si>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</si>
  <si>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</si>
  <si>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</si>
  <si>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</si>
  <si>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</si>
  <si>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</si>
  <si>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</si>
  <si>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</si>
  <si>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</si>
  <si>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</si>
  <si>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</si>
  <si>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</si>
  <si>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</si>
  <si>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</si>
  <si>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</si>
  <si>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</si>
  <si>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</si>
  <si>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</si>
  <si>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</si>
  <si>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</si>
  <si>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</si>
  <si>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</si>
  <si>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</si>
  <si>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</si>
  <si>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</si>
  <si>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</si>
  <si>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</si>
  <si>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</si>
  <si>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</si>
  <si>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</si>
  <si>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</si>
  <si>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</si>
  <si>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</si>
  <si>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</si>
  <si>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</si>
  <si>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</si>
  <si>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</si>
  <si>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</si>
  <si>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</si>
  <si>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</si>
  <si>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</si>
  <si>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</si>
  <si>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</si>
  <si>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</si>
  <si>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</si>
  <si>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</si>
  <si>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</si>
  <si>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</si>
  <si>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</si>
  <si>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</si>
  <si>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</si>
  <si>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</si>
  <si>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</si>
  <si>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</si>
  <si>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</si>
  <si>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</si>
  <si>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</si>
  <si>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</si>
  <si>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</si>
  <si>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</si>
  <si>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</si>
  <si>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</si>
  <si>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</si>
  <si>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</si>
  <si>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</si>
  <si>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</si>
  <si>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</si>
  <si>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</si>
  <si>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</si>
  <si>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</si>
  <si>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</si>
  <si>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</si>
  <si>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</si>
  <si>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</si>
  <si>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</si>
  <si>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</si>
  <si>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</si>
  <si>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</si>
  <si>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</si>
  <si>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</si>
  <si>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</si>
  <si>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</si>
  <si>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</si>
  <si>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</si>
  <si>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</si>
  <si>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</si>
  <si>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</si>
  <si>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</si>
  <si>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</si>
  <si>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</si>
  <si>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</si>
  <si>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</si>
  <si>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</si>
  <si>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</si>
  <si>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</si>
  <si>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</si>
  <si>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</si>
  <si>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</si>
  <si>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</si>
  <si>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</si>
  <si>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</si>
  <si>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</si>
  <si>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</si>
  <si>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</si>
  <si>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</si>
  <si>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</si>
  <si>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</si>
  <si>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</si>
  <si>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</si>
  <si>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</si>
  <si>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</si>
  <si>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</si>
  <si>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</si>
  <si>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</si>
  <si>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</si>
  <si>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</si>
  <si>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</si>
  <si>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</si>
  <si>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</si>
  <si>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</si>
  <si>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</si>
  <si>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</si>
  <si>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</si>
  <si>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</si>
  <si>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</si>
  <si>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</si>
  <si>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</si>
  <si>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</si>
  <si>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</si>
  <si>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</si>
  <si>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</si>
  <si>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</si>
  <si>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</si>
  <si>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</si>
  <si>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</si>
  <si>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</si>
  <si>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</si>
  <si>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</si>
  <si>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</si>
  <si>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</si>
  <si>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</si>
  <si>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</si>
  <si>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</si>
  <si>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</si>
  <si>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</si>
  <si>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</si>
  <si>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</si>
  <si>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</si>
  <si>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</si>
  <si>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</si>
  <si>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</si>
  <si>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</si>
  <si>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</si>
  <si>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</si>
  <si>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</si>
  <si>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</si>
  <si>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</si>
  <si>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</si>
  <si>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</si>
  <si>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</si>
  <si>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</si>
  <si>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</si>
  <si>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</si>
  <si>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</si>
  <si>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</si>
  <si>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</si>
  <si>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</si>
  <si>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</si>
  <si>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</si>
  <si>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</si>
  <si>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</si>
  <si>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</si>
  <si>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</si>
  <si>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</si>
  <si>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</si>
  <si>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</si>
  <si>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</si>
  <si>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</si>
  <si>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</si>
  <si>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</si>
  <si>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</si>
  <si>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</si>
  <si>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</si>
  <si>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</si>
  <si>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</si>
  <si>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</si>
  <si>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</si>
  <si>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</si>
  <si>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</si>
  <si>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</si>
  <si>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</si>
  <si>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</si>
  <si>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</si>
  <si>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</si>
  <si>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</si>
  <si>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</si>
  <si>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</si>
  <si>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</si>
  <si>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</si>
  <si>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</si>
  <si>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</si>
  <si>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</si>
  <si>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</si>
  <si>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</si>
  <si>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</si>
  <si>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</si>
  <si>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</si>
  <si>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</si>
  <si>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</si>
  <si>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</si>
  <si>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</si>
  <si>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</si>
  <si>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</si>
  <si>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</si>
  <si>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</si>
  <si>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</si>
  <si>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</si>
  <si>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</si>
  <si>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</si>
  <si>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</si>
  <si>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</si>
  <si>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</si>
  <si>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</si>
  <si>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</si>
  <si>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</si>
  <si>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</si>
  <si>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</si>
  <si>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</si>
  <si>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</si>
  <si>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</si>
  <si>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</si>
  <si>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</si>
  <si>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</si>
  <si>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</si>
  <si>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</si>
  <si>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</si>
  <si>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</si>
  <si>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</si>
  <si>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</si>
  <si>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</si>
  <si>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</si>
  <si>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</si>
  <si>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</si>
  <si>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</si>
  <si>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</si>
  <si>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</si>
  <si>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</si>
  <si>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</si>
  <si>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</si>
  <si>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</si>
  <si>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</si>
  <si>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</si>
  <si>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</si>
  <si>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</si>
  <si>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</si>
  <si>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</si>
  <si>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</si>
  <si>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</si>
  <si>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</si>
  <si>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</si>
  <si>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</si>
  <si>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</si>
  <si>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</si>
  <si>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</si>
  <si>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</si>
  <si>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</si>
  <si>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</si>
  <si>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</si>
  <si>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</si>
  <si>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</si>
  <si>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</si>
  <si>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</si>
  <si>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</si>
  <si>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</si>
  <si>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</si>
  <si>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</si>
  <si>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</si>
  <si>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</si>
  <si>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</si>
  <si>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</si>
  <si>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</si>
  <si>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</si>
  <si>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</si>
  <si>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</si>
  <si>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</si>
  <si>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</si>
  <si>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</si>
  <si>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</si>
  <si>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</si>
  <si>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</si>
  <si>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</si>
  <si>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</si>
  <si>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</si>
  <si>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</si>
  <si>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</si>
  <si>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</si>
  <si>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</si>
  <si>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</si>
  <si>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</si>
  <si>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</si>
  <si>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</si>
  <si>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</si>
  <si>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</si>
  <si>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</si>
  <si>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</si>
  <si>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</si>
  <si>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</si>
  <si>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</si>
  <si>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</si>
  <si>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</si>
  <si>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</si>
  <si>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</si>
  <si>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</si>
  <si>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</si>
  <si>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</si>
  <si>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</si>
  <si>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</si>
  <si>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</si>
  <si>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</si>
  <si>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</si>
  <si>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</si>
  <si>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</si>
  <si>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</si>
  <si>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</si>
  <si>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</si>
  <si>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</si>
  <si>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</si>
  <si>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</si>
  <si>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</si>
  <si>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</si>
  <si>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</si>
  <si>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</si>
  <si>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</si>
  <si>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</si>
  <si>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</si>
  <si>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</si>
  <si>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</si>
  <si>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</si>
  <si>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</si>
  <si>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</si>
  <si>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</si>
  <si>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</si>
  <si>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</si>
  <si>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</si>
  <si>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</si>
  <si>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</si>
  <si>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</si>
  <si>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</si>
  <si>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</si>
  <si>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</si>
  <si>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</si>
  <si>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</si>
  <si>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</si>
  <si>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</si>
  <si>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</si>
  <si>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</si>
  <si>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</si>
  <si>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</si>
  <si>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</si>
  <si>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</si>
  <si>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</si>
  <si>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</si>
  <si>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</si>
  <si>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</si>
  <si>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</si>
  <si>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</si>
  <si>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</si>
  <si>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</si>
  <si>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</si>
  <si>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</si>
  <si>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</si>
  <si>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</si>
  <si>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</si>
  <si>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</si>
  <si>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</si>
  <si>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</si>
  <si>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</si>
  <si>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</si>
  <si>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</si>
  <si>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</si>
  <si>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</si>
  <si>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</si>
  <si>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</si>
  <si>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</si>
  <si>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</si>
  <si>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</si>
  <si>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</si>
  <si>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</si>
  <si>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</si>
  <si>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</si>
  <si>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</si>
  <si>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</si>
  <si>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</si>
  <si>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</si>
  <si>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</si>
  <si>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</si>
  <si>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</si>
  <si>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</si>
  <si>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</si>
  <si>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</si>
  <si>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</si>
  <si>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</si>
  <si>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</si>
  <si>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</si>
  <si>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</si>
  <si>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</si>
  <si>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</si>
  <si>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</si>
  <si>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</si>
  <si>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</si>
  <si>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</si>
  <si>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</si>
  <si>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</si>
  <si>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</si>
  <si>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</si>
  <si>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</si>
  <si>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</si>
  <si>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</si>
  <si>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</si>
  <si>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</si>
  <si>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</si>
  <si>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</si>
  <si>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</si>
  <si>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</si>
  <si>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</si>
  <si>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</si>
  <si>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</si>
  <si>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</si>
  <si>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</si>
  <si>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</si>
  <si>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</si>
  <si>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</si>
  <si>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</si>
  <si>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</si>
  <si>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</si>
  <si>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</si>
  <si>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</si>
  <si>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</si>
  <si>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</si>
  <si>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</si>
  <si>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</si>
  <si>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</si>
  <si>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</si>
  <si>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</si>
  <si>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</si>
  <si>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</si>
  <si>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</si>
  <si>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</si>
  <si>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</si>
  <si>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</si>
  <si>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</si>
  <si>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</si>
  <si>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</si>
  <si>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</si>
  <si>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</si>
  <si>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</si>
  <si>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</si>
  <si>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</si>
  <si>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</si>
  <si>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</si>
  <si>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</si>
  <si>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</si>
  <si>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</si>
  <si>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</si>
  <si>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</si>
  <si>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</si>
  <si>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</si>
  <si>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</si>
  <si>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</si>
  <si>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</si>
  <si>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</si>
  <si>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</si>
  <si>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</si>
  <si>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</si>
  <si>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</si>
  <si>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</si>
  <si>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</si>
  <si>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</si>
  <si>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</si>
  <si>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</si>
  <si>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</si>
  <si>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</si>
  <si>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</si>
  <si>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</si>
  <si>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</si>
  <si>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</si>
  <si>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</si>
  <si>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</si>
  <si>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</si>
  <si>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</si>
  <si>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</si>
  <si>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</si>
  <si>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</si>
  <si>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</si>
  <si>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</si>
  <si>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</si>
  <si>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</si>
  <si>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</si>
  <si>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</si>
  <si>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</si>
  <si>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</si>
  <si>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</si>
  <si>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</si>
  <si>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</si>
  <si>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</si>
  <si>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</si>
  <si>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</si>
  <si>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</si>
  <si>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</si>
  <si>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</si>
  <si>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</si>
  <si>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</si>
  <si>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</si>
  <si>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</si>
  <si>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</si>
  <si>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</si>
  <si>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</si>
  <si>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</si>
  <si>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</si>
  <si>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</si>
  <si>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</si>
  <si>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</si>
  <si>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</si>
  <si>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</si>
  <si>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</si>
  <si>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</si>
  <si>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</si>
  <si>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</si>
  <si>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</si>
  <si>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</si>
  <si>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</si>
  <si>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</si>
  <si>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</si>
  <si>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</si>
  <si>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</si>
  <si>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</si>
  <si>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</si>
  <si>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</si>
  <si>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</si>
  <si>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</si>
  <si>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</si>
  <si>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</si>
  <si>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</si>
  <si>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</si>
  <si>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</si>
  <si>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</si>
  <si>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</si>
  <si>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</si>
  <si>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</si>
  <si>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</si>
  <si>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</si>
  <si>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</si>
  <si>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</si>
  <si>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</si>
  <si>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</si>
  <si>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</si>
  <si>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</si>
  <si>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</si>
  <si>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</si>
  <si>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</si>
  <si>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</si>
  <si>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</si>
  <si>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</si>
  <si>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</si>
  <si>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</si>
  <si>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</si>
  <si>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</si>
  <si>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</si>
  <si>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</si>
  <si>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</si>
  <si>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</si>
  <si>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</si>
  <si>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</si>
  <si>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</si>
  <si>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</si>
  <si>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</si>
  <si>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</si>
  <si>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</si>
  <si>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</si>
  <si>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</si>
  <si>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</si>
  <si>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</si>
  <si>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</si>
  <si>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</si>
  <si>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</si>
  <si>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</si>
  <si>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</si>
  <si>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</si>
  <si>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</si>
  <si>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</si>
  <si>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</si>
  <si>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</si>
  <si>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</si>
  <si>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</si>
  <si>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</si>
  <si>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</si>
  <si>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</si>
  <si>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</si>
  <si>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</si>
  <si>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</si>
  <si>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</si>
  <si>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</si>
  <si>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</si>
  <si>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</si>
  <si>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</si>
  <si>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</si>
  <si>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</si>
  <si>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</si>
  <si>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</si>
  <si>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</si>
  <si>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</si>
  <si>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</si>
  <si>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</si>
  <si>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</si>
  <si>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</si>
  <si>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</si>
  <si>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</si>
  <si>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</si>
  <si>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</si>
  <si>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</si>
  <si>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</si>
  <si>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</si>
  <si>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</si>
  <si>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</si>
  <si>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</si>
  <si>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</si>
  <si>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</si>
  <si>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</si>
  <si>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</si>
  <si>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</si>
  <si>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</si>
  <si>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</si>
  <si>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</si>
  <si>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</si>
  <si>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</si>
  <si>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</si>
  <si>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</si>
  <si>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</si>
  <si>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</si>
  <si>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</si>
  <si>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</si>
  <si>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</si>
  <si>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</si>
  <si>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</si>
  <si>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</si>
  <si>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</si>
  <si>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</si>
  <si>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</si>
  <si>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</si>
  <si>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</si>
  <si>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</si>
  <si>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</si>
  <si>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</si>
  <si>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</si>
  <si>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</si>
  <si>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</si>
  <si>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</si>
  <si>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</si>
  <si>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</si>
  <si>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</si>
  <si>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</si>
  <si>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</si>
  <si>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</si>
  <si>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</si>
  <si>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</si>
  <si>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</si>
  <si>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</si>
  <si>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</si>
  <si>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</si>
  <si>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</si>
  <si>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</si>
  <si>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</si>
  <si>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</si>
  <si>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</si>
  <si>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</si>
  <si>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</si>
  <si>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</si>
  <si>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</si>
  <si>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</si>
  <si>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</si>
  <si>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</si>
  <si>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</si>
  <si>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</si>
  <si>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</si>
  <si>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</si>
  <si>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</si>
  <si>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</si>
  <si>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</si>
  <si>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</si>
  <si>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</si>
  <si>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</si>
  <si>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</si>
  <si>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</si>
  <si>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</si>
  <si>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</si>
  <si>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</si>
  <si>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</si>
  <si>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</si>
  <si>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</si>
  <si>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</si>
  <si>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</si>
  <si>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</si>
  <si>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</si>
  <si>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</si>
  <si>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</si>
  <si>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</si>
  <si>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</si>
  <si>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</si>
  <si>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</si>
  <si>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</si>
  <si>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</si>
  <si>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</si>
  <si>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</si>
  <si>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</si>
  <si>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</si>
  <si>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</si>
  <si>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</si>
  <si>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</si>
  <si>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</si>
  <si>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</si>
  <si>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</si>
  <si>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</si>
  <si>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</si>
  <si>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</si>
  <si>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</si>
  <si>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</si>
  <si>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</si>
  <si>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</si>
  <si>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</si>
  <si>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</si>
  <si>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</si>
  <si>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</si>
  <si>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</si>
  <si>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</si>
  <si>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</si>
  <si>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</si>
  <si>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</si>
  <si>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</si>
  <si>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</si>
  <si>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</si>
  <si>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</si>
  <si>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</si>
  <si>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</si>
  <si>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</si>
  <si>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</si>
  <si>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</si>
  <si>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</si>
  <si>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</si>
  <si>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</si>
  <si>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</si>
  <si>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</si>
  <si>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</si>
  <si>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</si>
  <si>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</si>
  <si>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</si>
  <si>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</si>
  <si>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</si>
  <si>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</si>
  <si>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</si>
  <si>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</si>
  <si>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</si>
  <si>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</si>
  <si>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</si>
  <si>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</si>
  <si>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</si>
  <si>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</si>
  <si>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</si>
  <si>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</si>
  <si>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</si>
  <si>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</si>
  <si>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</si>
  <si>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</si>
  <si>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</si>
  <si>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</si>
  <si>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</si>
  <si>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</si>
  <si>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</si>
  <si>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</si>
  <si>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</si>
  <si>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</si>
  <si>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</si>
  <si>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</si>
  <si>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</si>
  <si>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</si>
  <si>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</si>
  <si>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</si>
  <si>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</si>
  <si>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</si>
  <si>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</si>
  <si>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</si>
  <si>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</si>
  <si>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</si>
  <si>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</si>
  <si>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</si>
  <si>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</si>
  <si>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</si>
  <si>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</si>
  <si>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</si>
  <si>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</si>
  <si>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</si>
  <si>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</si>
  <si>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</si>
  <si>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</si>
  <si>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</si>
  <si>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</si>
  <si>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</si>
  <si>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</si>
  <si>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</si>
  <si>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</si>
  <si>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</si>
  <si>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</si>
  <si>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</si>
  <si>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</si>
  <si>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</si>
  <si>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</si>
  <si>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</si>
  <si>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</si>
  <si>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</si>
  <si>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</si>
  <si>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</si>
  <si>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</si>
  <si>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</si>
  <si>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</si>
  <si>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</si>
  <si>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</si>
  <si>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</si>
  <si>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</si>
  <si>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</si>
  <si>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</si>
  <si>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</si>
  <si>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</si>
  <si>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</si>
  <si>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</si>
  <si>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</si>
  <si>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</si>
  <si>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</si>
  <si>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</si>
  <si>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</si>
  <si>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</si>
  <si>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</si>
  <si>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</si>
  <si>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</si>
  <si>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</si>
  <si>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</si>
  <si>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</si>
  <si>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</si>
  <si>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</si>
  <si>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</si>
  <si>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</si>
  <si>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</si>
  <si>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</si>
  <si>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</si>
  <si>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</si>
  <si>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</si>
  <si>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</si>
  <si>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</si>
  <si>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</si>
  <si>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</si>
  <si>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</si>
  <si>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</si>
  <si>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</si>
  <si>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</si>
  <si>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</si>
  <si>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</si>
  <si>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</si>
  <si>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</si>
  <si>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</si>
  <si>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</si>
  <si>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</si>
  <si>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</si>
  <si>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</si>
  <si>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</si>
  <si>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</si>
  <si>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</si>
  <si>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</si>
  <si>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</si>
  <si>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</si>
  <si>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</si>
  <si>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</si>
  <si>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</si>
  <si>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</si>
  <si>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</si>
  <si>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</si>
  <si>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</si>
  <si>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</si>
  <si>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</si>
  <si>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</si>
  <si>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</si>
  <si>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</si>
  <si>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</si>
  <si>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</si>
  <si>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</si>
  <si>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</si>
  <si>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</si>
  <si>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</si>
  <si>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</si>
  <si>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</si>
  <si>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</si>
  <si>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</si>
  <si>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</si>
  <si>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</si>
  <si>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</si>
  <si>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</si>
  <si>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</si>
  <si>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</si>
  <si>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</si>
  <si>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</si>
  <si>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</si>
  <si>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</si>
  <si>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</si>
  <si>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</si>
  <si>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</si>
  <si>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</si>
  <si>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</si>
  <si>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</si>
  <si>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</si>
  <si>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</si>
  <si>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</si>
  <si>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</si>
  <si>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</si>
  <si>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</si>
  <si>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</si>
  <si>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</si>
  <si>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</si>
  <si>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</si>
  <si>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</si>
  <si>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</si>
  <si>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</si>
  <si>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</si>
  <si>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</si>
  <si>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</si>
  <si>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</si>
  <si>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</si>
  <si>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</si>
  <si>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</si>
  <si>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</si>
  <si>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</si>
  <si>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</si>
  <si>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</si>
  <si>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</si>
  <si>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</si>
  <si>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</si>
  <si>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</si>
  <si>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</si>
  <si>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</si>
  <si>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</si>
  <si>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</si>
  <si>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</si>
  <si>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</si>
  <si>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</si>
  <si>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</si>
  <si>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</si>
  <si>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</si>
  <si>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</si>
  <si>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</si>
  <si>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</si>
  <si>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</si>
  <si>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</si>
  <si>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</si>
  <si>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</si>
  <si>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</si>
  <si>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</si>
  <si>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</si>
  <si>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</si>
  <si>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</si>
  <si>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</si>
  <si>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</si>
  <si>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</si>
  <si>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</si>
  <si>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</si>
  <si>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</si>
  <si>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</si>
  <si>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</si>
  <si>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</si>
  <si>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</si>
  <si>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</si>
  <si>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</si>
  <si>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</si>
  <si>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</si>
  <si>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</si>
  <si>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</si>
  <si>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</si>
  <si>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</si>
  <si>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</si>
  <si>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</si>
  <si>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</si>
  <si>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</si>
  <si>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</si>
  <si>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</si>
  <si>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</si>
  <si>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</si>
  <si>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</si>
  <si>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</si>
  <si>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</si>
  <si>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</si>
  <si>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</si>
  <si>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</si>
  <si>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</si>
  <si>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</si>
  <si>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</si>
  <si>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</si>
  <si>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</si>
  <si>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</si>
  <si>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</si>
  <si>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</si>
  <si>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</si>
  <si>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</si>
  <si>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</si>
  <si>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</si>
  <si>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</si>
  <si>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</si>
  <si>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</si>
  <si>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</si>
  <si>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</si>
  <si>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</si>
  <si>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</si>
  <si>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</si>
  <si>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</si>
  <si>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</si>
  <si>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</si>
  <si>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</si>
  <si>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</si>
  <si>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</si>
  <si>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</si>
  <si>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</si>
  <si>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</si>
  <si>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</si>
  <si>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</si>
  <si>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</si>
  <si>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</si>
  <si>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</si>
  <si>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</si>
  <si>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</si>
  <si>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</si>
  <si>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</si>
  <si>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</si>
  <si>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</si>
  <si>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</si>
  <si>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</si>
  <si>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</si>
  <si>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</si>
  <si>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</si>
  <si>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</si>
  <si>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</si>
  <si>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</si>
  <si>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</si>
  <si>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</si>
  <si>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</si>
  <si>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</si>
  <si>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</si>
  <si>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</si>
  <si>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</si>
  <si>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</si>
  <si>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</si>
  <si>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</si>
  <si>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</si>
  <si>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</si>
  <si>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</si>
  <si>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</si>
  <si>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</si>
  <si>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</si>
  <si>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</si>
  <si>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</si>
  <si>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</si>
  <si>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</si>
  <si>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</si>
  <si>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</si>
  <si>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</si>
  <si>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</si>
  <si>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</si>
  <si>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</si>
  <si>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</si>
  <si>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</si>
  <si>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</si>
  <si>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</si>
  <si>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</si>
  <si>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</si>
  <si>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</si>
  <si>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</si>
  <si>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</si>
  <si>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</si>
  <si>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</si>
  <si>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</si>
  <si>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</si>
  <si>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</si>
  <si>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</si>
  <si>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</si>
  <si>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</si>
  <si>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</si>
  <si>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</si>
  <si>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</si>
  <si>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</si>
  <si>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</si>
  <si>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</si>
  <si>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</si>
  <si>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</si>
  <si>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</si>
  <si>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</si>
  <si>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</si>
  <si>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</si>
  <si>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</si>
  <si>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</si>
  <si>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</si>
  <si>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</si>
  <si>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</si>
  <si>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</si>
  <si>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</si>
  <si>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</si>
  <si>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</si>
  <si>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</si>
  <si>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</si>
  <si>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</si>
  <si>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</si>
  <si>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</si>
  <si>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</si>
  <si>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</si>
  <si>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</si>
  <si>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</si>
  <si>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</si>
  <si>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</si>
  <si>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</si>
  <si>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</si>
  <si>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</si>
  <si>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</si>
  <si>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</si>
  <si>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</si>
  <si>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</si>
  <si>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</si>
  <si>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</si>
  <si>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</si>
  <si>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</si>
  <si>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</si>
  <si>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</si>
  <si>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</si>
  <si>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</si>
  <si>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</si>
  <si>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</si>
  <si>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</si>
  <si>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</si>
  <si>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</si>
  <si>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</si>
  <si>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</si>
  <si>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</si>
  <si>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</si>
  <si>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</si>
  <si>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</si>
  <si>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</si>
  <si>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</si>
  <si>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</si>
  <si>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</si>
  <si>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</si>
  <si>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</si>
  <si>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</si>
  <si>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</si>
  <si>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</si>
  <si>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</si>
  <si>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</si>
  <si>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</si>
  <si>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</si>
  <si>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</si>
  <si>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</si>
  <si>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</si>
  <si>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</si>
  <si>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</si>
  <si>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</si>
  <si>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</si>
  <si>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</si>
  <si>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</si>
  <si>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</si>
  <si>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</si>
  <si>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</si>
  <si>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</si>
  <si>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</si>
  <si>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</si>
  <si>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</si>
  <si>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</si>
  <si>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</si>
  <si>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</si>
  <si>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</si>
  <si>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</si>
  <si>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</si>
  <si>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</si>
  <si>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</si>
  <si>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</si>
  <si>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</si>
  <si>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</si>
  <si>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</si>
  <si>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</si>
  <si>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</si>
  <si>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</si>
  <si>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</si>
  <si>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</si>
  <si>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</si>
  <si>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</si>
  <si>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</si>
  <si>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</si>
  <si>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</si>
  <si>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</si>
  <si>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</si>
  <si>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</si>
  <si>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</si>
  <si>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</si>
  <si>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</si>
  <si>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</si>
  <si>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</si>
  <si>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</si>
  <si>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</si>
  <si>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</si>
  <si>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</si>
  <si>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</si>
  <si>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</si>
  <si>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</si>
  <si>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</si>
  <si>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</si>
  <si>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</si>
  <si>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</si>
  <si>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</si>
  <si>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</si>
  <si>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</si>
  <si>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</si>
  <si>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</si>
  <si>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</si>
  <si>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</si>
  <si>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</si>
  <si>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</si>
  <si>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</si>
  <si>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</si>
  <si>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</si>
  <si>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</si>
  <si>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</si>
  <si>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</si>
  <si>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</si>
  <si>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</si>
  <si>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</si>
  <si>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</si>
  <si>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</si>
  <si>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</si>
  <si>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</si>
  <si>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</si>
  <si>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</si>
  <si>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</si>
  <si>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</si>
  <si>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</si>
  <si>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</si>
  <si>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</si>
  <si>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</si>
  <si>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</si>
  <si>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</si>
  <si>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</si>
  <si>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</si>
  <si>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</si>
  <si>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</si>
  <si>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</si>
  <si>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</si>
  <si>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</si>
  <si>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</si>
  <si>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</si>
  <si>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</si>
  <si>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</si>
  <si>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</si>
  <si>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</si>
  <si>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</si>
  <si>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</si>
  <si>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</si>
  <si>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</si>
  <si>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</si>
  <si>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</si>
  <si>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</si>
  <si>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</si>
  <si>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</si>
  <si>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</si>
  <si>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</si>
  <si>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</si>
  <si>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</si>
  <si>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</si>
  <si>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</si>
  <si>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</si>
  <si>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</si>
  <si>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</si>
  <si>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</si>
  <si>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</si>
  <si>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</si>
  <si>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</si>
  <si>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</si>
  <si>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</si>
  <si>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</si>
  <si>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</si>
  <si>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</si>
  <si>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</si>
  <si>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</si>
  <si>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</si>
  <si>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</si>
  <si>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</si>
  <si>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</si>
  <si>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</si>
  <si>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</si>
  <si>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</si>
  <si>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</si>
  <si>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</si>
  <si>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</si>
  <si>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</si>
  <si>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</si>
  <si>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</si>
  <si>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</si>
  <si>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</si>
  <si>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</si>
  <si>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</si>
  <si>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</si>
  <si>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</si>
  <si>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</si>
  <si>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</si>
  <si>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</si>
  <si>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</si>
  <si>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</si>
  <si>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</si>
  <si>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</si>
  <si>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</si>
  <si>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</si>
  <si>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</si>
  <si>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</si>
  <si>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</si>
  <si>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</si>
  <si>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</si>
  <si>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</si>
  <si>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</si>
  <si>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</si>
  <si>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</si>
  <si>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</si>
  <si>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</si>
  <si>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</si>
  <si>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</si>
  <si>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</si>
  <si>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</si>
  <si>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</si>
  <si>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</si>
  <si>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</si>
  <si>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</si>
  <si>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</si>
  <si>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</si>
  <si>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</si>
  <si>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</si>
  <si>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</si>
  <si>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</si>
  <si>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</si>
  <si>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</si>
  <si>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</si>
  <si>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</si>
  <si>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</si>
  <si>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</si>
  <si>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</si>
  <si>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</si>
  <si>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</si>
  <si>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</si>
  <si>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</si>
  <si>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</si>
  <si>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</si>
  <si>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</si>
  <si>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</si>
  <si>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</si>
  <si>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</si>
  <si>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</si>
  <si>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</si>
  <si>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</si>
  <si>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</si>
  <si>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</si>
  <si>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</si>
  <si>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</si>
  <si>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</si>
  <si>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</si>
  <si>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</si>
  <si>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</si>
  <si>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</si>
  <si>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</si>
  <si>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</si>
  <si>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</si>
  <si>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</si>
  <si>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</si>
  <si>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</si>
  <si>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</si>
  <si>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</si>
  <si>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</si>
  <si>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</si>
  <si>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</si>
  <si>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</si>
  <si>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</si>
  <si>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</si>
  <si>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</si>
  <si>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</si>
  <si>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</si>
  <si>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</si>
  <si>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</si>
  <si>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</si>
  <si>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</si>
  <si>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</si>
  <si>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</si>
  <si>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</si>
  <si>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</si>
  <si>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</si>
  <si>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</si>
  <si>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</si>
  <si>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</si>
  <si>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</si>
  <si>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</si>
  <si>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</si>
  <si>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</si>
  <si>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</si>
  <si>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</si>
  <si>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</si>
  <si>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</si>
  <si>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</si>
  <si>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</si>
  <si>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</si>
  <si>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</si>
  <si>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</si>
  <si>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</si>
  <si>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</si>
  <si>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</si>
  <si>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</si>
  <si>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</si>
  <si>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</si>
  <si>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</si>
  <si>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</si>
  <si>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</si>
  <si>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</si>
  <si>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</si>
  <si>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</si>
  <si>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</si>
  <si>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</si>
  <si>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</si>
  <si>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</si>
  <si>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</si>
  <si>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</si>
  <si>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</si>
  <si>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</si>
  <si>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</si>
  <si>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</si>
  <si>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</si>
  <si>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</si>
  <si>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</si>
  <si>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</si>
  <si>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</si>
  <si>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</si>
  <si>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</si>
  <si>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</si>
  <si>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</si>
  <si>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</si>
  <si>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</si>
  <si>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</si>
  <si>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</si>
  <si>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</si>
  <si>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</si>
  <si>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</si>
  <si>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</si>
  <si>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</si>
  <si>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</si>
  <si>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</si>
  <si>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</si>
  <si>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</si>
  <si>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</si>
  <si>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</si>
  <si>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</si>
  <si>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</si>
  <si>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</si>
  <si>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</si>
  <si>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</si>
  <si>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</si>
  <si>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</si>
  <si>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</si>
  <si>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</si>
  <si>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</si>
  <si>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</si>
  <si>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</si>
  <si>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</si>
  <si>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</si>
  <si>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</si>
  <si>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</si>
  <si>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</si>
  <si>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</si>
  <si>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</si>
  <si>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</si>
  <si>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</si>
  <si>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</si>
  <si>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</si>
  <si>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</si>
  <si>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</si>
  <si>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</si>
  <si>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</si>
  <si>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</si>
  <si>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</si>
  <si>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</si>
  <si>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</si>
  <si>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</si>
  <si>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</si>
  <si>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</si>
  <si>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</si>
  <si>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</si>
  <si>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</si>
  <si>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</si>
  <si>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</si>
  <si>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</si>
  <si>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</si>
  <si>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</si>
  <si>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</si>
  <si>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</si>
  <si>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</si>
  <si>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</si>
  <si>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</si>
  <si>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</si>
  <si>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</si>
  <si>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</si>
  <si>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</si>
  <si>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</si>
  <si>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</si>
  <si>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</si>
  <si>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</si>
  <si>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</si>
  <si>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</si>
  <si>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</si>
  <si>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</si>
  <si>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</si>
  <si>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</si>
  <si>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</si>
  <si>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</si>
  <si>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</si>
  <si>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</si>
  <si>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</si>
  <si>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</si>
  <si>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</si>
  <si>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</si>
  <si>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</si>
  <si>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</si>
  <si>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</si>
  <si>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</si>
  <si>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</si>
  <si>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</si>
  <si>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</si>
  <si>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</si>
  <si>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</si>
  <si>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</si>
  <si>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</si>
  <si>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</si>
  <si>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</si>
  <si>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</si>
  <si>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</si>
  <si>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</si>
  <si>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</si>
  <si>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</si>
  <si>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</si>
  <si>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</si>
  <si>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</si>
  <si>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</si>
  <si>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</si>
  <si>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</si>
  <si>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</si>
  <si>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</si>
  <si>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</si>
  <si>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</si>
  <si>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</si>
  <si>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</si>
  <si>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</si>
  <si>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</si>
  <si>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</si>
  <si>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</si>
  <si>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</si>
  <si>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</si>
  <si>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</si>
  <si>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</si>
  <si>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</si>
  <si>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</si>
  <si>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</si>
  <si>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</si>
  <si>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</si>
  <si>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</si>
  <si>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</si>
  <si>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</si>
  <si>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</si>
  <si>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</si>
  <si>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</si>
  <si>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</si>
  <si>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</si>
  <si>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</si>
  <si>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</si>
  <si>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</si>
  <si>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</si>
  <si>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</si>
  <si>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</si>
  <si>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</si>
  <si>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</si>
  <si>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</si>
  <si>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</si>
  <si>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</si>
  <si>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</si>
  <si>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</si>
  <si>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</si>
  <si>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</si>
  <si>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</si>
  <si>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</si>
  <si>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</si>
  <si>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</si>
  <si>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</si>
  <si>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</si>
  <si>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</si>
  <si>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</si>
  <si>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</si>
  <si>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</si>
  <si>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</si>
  <si>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</si>
  <si>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</si>
  <si>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</si>
  <si>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</si>
  <si>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</si>
  <si>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</si>
  <si>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</si>
  <si>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</si>
  <si>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</si>
  <si>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</si>
  <si>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</si>
  <si>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</si>
  <si>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</si>
  <si>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</si>
  <si>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</si>
  <si>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</si>
  <si>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</si>
  <si>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</si>
  <si>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</si>
  <si>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</si>
  <si>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</si>
  <si>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</si>
  <si>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</si>
  <si>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</si>
  <si>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</si>
  <si>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</si>
  <si>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</si>
  <si>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</si>
  <si>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</si>
  <si>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</si>
  <si>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</si>
  <si>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</si>
  <si>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</si>
  <si>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</si>
  <si>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</si>
  <si>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</si>
  <si>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</si>
  <si>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</si>
  <si>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</si>
  <si>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</si>
  <si>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</si>
  <si>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</si>
  <si>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</si>
  <si>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</si>
  <si>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</si>
  <si>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</si>
  <si>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</si>
  <si>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</si>
  <si>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</si>
  <si>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</si>
  <si>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</si>
  <si>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</si>
  <si>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</si>
  <si>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</si>
  <si>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</si>
  <si>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</si>
  <si>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</si>
  <si>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</si>
  <si>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</si>
  <si>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</si>
  <si>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</si>
  <si>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</si>
  <si>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</si>
  <si>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</si>
  <si>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</si>
  <si>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</si>
  <si>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</si>
  <si>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</si>
  <si>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</si>
  <si>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</si>
  <si>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</si>
  <si>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</si>
  <si>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</si>
  <si>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</si>
  <si>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</si>
  <si>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</si>
  <si>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</si>
  <si>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</si>
  <si>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</si>
  <si>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</si>
  <si>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</si>
  <si>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</si>
  <si>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</si>
  <si>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</si>
  <si>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</si>
  <si>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</si>
  <si>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</si>
  <si>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</si>
  <si>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</si>
  <si>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</si>
  <si>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</si>
  <si>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</si>
  <si>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</si>
  <si>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</si>
  <si>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</si>
  <si>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</si>
  <si>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</si>
  <si>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</si>
  <si>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</si>
  <si>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</si>
  <si>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</si>
  <si>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</si>
  <si>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</si>
  <si>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</si>
  <si>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</si>
  <si>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</si>
  <si>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</si>
  <si>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</si>
  <si>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</si>
  <si>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</si>
  <si>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</si>
  <si>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</si>
  <si>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</si>
  <si>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</si>
  <si>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</si>
  <si>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</si>
  <si>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</si>
  <si>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</si>
  <si>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</si>
  <si>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</si>
  <si>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</si>
  <si>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</si>
  <si>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</si>
  <si>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</si>
  <si>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</si>
  <si>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</si>
  <si>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</si>
  <si>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</si>
  <si>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</si>
  <si>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</si>
  <si>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</si>
  <si>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</si>
  <si>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</si>
  <si>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</si>
  <si>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</si>
  <si>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</si>
  <si>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</si>
  <si>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</si>
  <si>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</si>
  <si>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</si>
  <si>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</si>
  <si>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</si>
  <si>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</si>
  <si>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</si>
  <si>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</si>
  <si>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</si>
  <si>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</si>
  <si>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</si>
  <si>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</si>
  <si>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</si>
  <si>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</si>
  <si>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</si>
  <si>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</si>
  <si>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</si>
  <si>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</si>
  <si>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</si>
  <si>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</si>
  <si>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</si>
  <si>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</si>
  <si>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</si>
  <si>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</si>
  <si>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</si>
  <si>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</si>
  <si>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</si>
  <si>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</si>
  <si>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</si>
  <si>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</si>
  <si>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</si>
  <si>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</si>
  <si>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</si>
  <si>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</si>
  <si>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</si>
  <si>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</si>
  <si>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</si>
  <si>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</si>
  <si>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</si>
  <si>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</si>
  <si>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</si>
  <si>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</si>
  <si>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</si>
  <si>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</si>
  <si>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</si>
  <si>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</si>
  <si>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</si>
  <si>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</si>
  <si>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</si>
  <si>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</si>
  <si>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</si>
  <si>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</si>
  <si>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</si>
  <si>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</si>
  <si>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</si>
  <si>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</si>
  <si>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</si>
  <si>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</si>
  <si>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</si>
  <si>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</si>
  <si>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</si>
  <si>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</si>
  <si>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</si>
  <si>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</si>
  <si>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</si>
  <si>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</si>
  <si>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</si>
  <si>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</si>
  <si>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</si>
  <si>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</si>
  <si>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</si>
  <si>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</si>
  <si>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</si>
  <si>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</si>
  <si>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</si>
  <si>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</si>
  <si>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</si>
  <si>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</si>
  <si>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</si>
  <si>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</si>
  <si>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</si>
  <si>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</si>
  <si>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</si>
  <si>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</si>
  <si>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</si>
  <si>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</si>
  <si>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</si>
  <si>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</si>
  <si>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</si>
  <si>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</si>
  <si>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</si>
  <si>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</si>
  <si>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</si>
  <si>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</si>
  <si>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</si>
  <si>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</si>
  <si>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</si>
  <si>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</si>
  <si>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</si>
  <si>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</si>
  <si>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</si>
  <si>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</si>
  <si>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</si>
  <si>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</si>
  <si>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</si>
  <si>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</si>
  <si>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</si>
  <si>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</si>
  <si>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</si>
  <si>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</si>
  <si>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</si>
  <si>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</si>
  <si>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</si>
  <si>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</si>
  <si>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</si>
  <si>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</si>
  <si>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</si>
  <si>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</si>
  <si>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</si>
  <si>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</si>
  <si>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</si>
  <si>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</si>
  <si>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</si>
  <si>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</si>
  <si>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</si>
  <si>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</si>
  <si>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</si>
  <si>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</si>
  <si>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</si>
  <si>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</si>
  <si>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</si>
  <si>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</si>
  <si>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</si>
  <si>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</si>
  <si>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</si>
  <si>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</si>
  <si>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</si>
  <si>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</si>
  <si>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</si>
  <si>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</si>
  <si>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</si>
  <si>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</si>
  <si>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</si>
  <si>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</si>
  <si>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</si>
  <si>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</si>
  <si>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</si>
  <si>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</si>
  <si>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</si>
  <si>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</si>
  <si>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</si>
  <si>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</si>
  <si>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</si>
  <si>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</si>
  <si>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</si>
  <si>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</si>
  <si>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</si>
  <si>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</si>
  <si>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</si>
  <si>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</si>
  <si>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</si>
  <si>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</si>
  <si>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</si>
  <si>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</si>
  <si>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</si>
  <si>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</si>
  <si>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</si>
  <si>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</si>
  <si>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</si>
  <si>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</si>
  <si>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</si>
  <si>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</si>
  <si>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</si>
  <si>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</si>
  <si>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</si>
  <si>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</si>
  <si>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</si>
  <si>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</si>
  <si>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</si>
  <si>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</si>
  <si>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</si>
  <si>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</si>
  <si>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</si>
  <si>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</si>
  <si>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</si>
  <si>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</si>
  <si>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</si>
  <si>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</si>
  <si>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</si>
  <si>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</si>
  <si>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</si>
  <si>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</si>
  <si>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</si>
  <si>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</si>
  <si>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</si>
  <si>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</si>
  <si>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</si>
  <si>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</si>
  <si>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</si>
  <si>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</si>
  <si>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</si>
  <si>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</si>
  <si>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</si>
  <si>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</si>
  <si>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</si>
  <si>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</si>
  <si>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</si>
  <si>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</si>
  <si>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</si>
  <si>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</si>
  <si>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</si>
  <si>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</si>
  <si>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</si>
  <si>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</si>
  <si>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</si>
  <si>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</si>
  <si>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</si>
  <si>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</si>
  <si>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</si>
  <si>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</si>
  <si>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</si>
  <si>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</si>
  <si>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</si>
  <si>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</si>
  <si>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</si>
  <si>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</si>
  <si>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</si>
  <si>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</si>
  <si>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</si>
  <si>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</si>
  <si>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</si>
  <si>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</si>
  <si>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</si>
  <si>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</si>
  <si>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</si>
  <si>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</si>
  <si>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</si>
  <si>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</si>
  <si>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</si>
  <si>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</si>
  <si>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</si>
  <si>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</si>
  <si>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</si>
  <si>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</si>
  <si>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</si>
  <si>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</si>
  <si>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</si>
  <si>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</si>
  <si>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</si>
  <si>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</si>
  <si>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</si>
  <si>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</si>
  <si>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</si>
  <si>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</si>
  <si>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</si>
  <si>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</si>
  <si>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</si>
  <si>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</si>
  <si>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</si>
  <si>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</si>
  <si>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</si>
  <si>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</si>
  <si>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</si>
  <si>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</si>
  <si>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</si>
  <si>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</si>
  <si>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</si>
  <si>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</si>
  <si>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</si>
  <si>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</si>
  <si>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</si>
  <si>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</si>
  <si>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</si>
  <si>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</si>
  <si>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</si>
  <si>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</si>
  <si>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</si>
  <si>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</si>
  <si>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</si>
  <si>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</si>
  <si>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</si>
  <si>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</si>
  <si>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</si>
  <si>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</si>
  <si>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</si>
  <si>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</si>
  <si>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</si>
  <si>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</si>
  <si>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</si>
  <si>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</si>
  <si>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</si>
  <si>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</si>
  <si>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</si>
  <si>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</si>
  <si>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</si>
  <si>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</si>
  <si>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</si>
  <si>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</si>
  <si>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</si>
  <si>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</si>
  <si>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</si>
  <si>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</si>
  <si>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</si>
  <si>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</si>
  <si>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</si>
  <si>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</si>
  <si>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</si>
  <si>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</si>
  <si>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</si>
  <si>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</si>
  <si>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</si>
  <si>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</si>
  <si>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</si>
  <si>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</si>
  <si>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</si>
  <si>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</si>
  <si>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</si>
  <si>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</si>
  <si>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</si>
  <si>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</si>
  <si>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</si>
  <si>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</si>
  <si>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</si>
  <si>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</si>
  <si>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</si>
  <si>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</si>
  <si>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</si>
  <si>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</si>
  <si>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</si>
  <si>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</si>
  <si>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</si>
  <si>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</si>
  <si>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</si>
  <si>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</si>
  <si>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</si>
  <si>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</si>
  <si>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</si>
  <si>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</si>
  <si>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</si>
  <si>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</si>
  <si>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</si>
  <si>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</si>
  <si>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</si>
  <si>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</si>
  <si>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</si>
  <si>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</si>
  <si>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</si>
  <si>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</si>
  <si>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</si>
  <si>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</si>
  <si>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</si>
  <si>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</si>
  <si>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</si>
  <si>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</si>
  <si>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</si>
  <si>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</si>
  <si>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</si>
  <si>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</si>
  <si>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</si>
  <si>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</si>
  <si>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</si>
  <si>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</si>
  <si>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</si>
  <si>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</si>
  <si>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</si>
  <si>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</si>
  <si>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</si>
  <si>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</si>
  <si>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</si>
  <si>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</si>
  <si>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</si>
  <si>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</si>
  <si>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</si>
  <si>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</si>
  <si>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</si>
  <si>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</si>
  <si>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</si>
  <si>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</si>
  <si>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</si>
  <si>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</si>
  <si>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</si>
  <si>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</si>
  <si>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</si>
  <si>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</si>
  <si>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</si>
  <si>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</si>
  <si>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</si>
  <si>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</si>
  <si>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</si>
  <si>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</si>
  <si>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</si>
  <si>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</si>
  <si>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</si>
  <si>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</si>
  <si>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</si>
  <si>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</si>
  <si>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</si>
  <si>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</si>
  <si>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</si>
  <si>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</si>
  <si>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</si>
  <si>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</si>
  <si>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</si>
  <si>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</si>
  <si>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</si>
  <si>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</si>
  <si>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</si>
  <si>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</si>
  <si>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</si>
  <si>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</si>
  <si>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</si>
  <si>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</si>
  <si>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</si>
  <si>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</si>
  <si>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</si>
  <si>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</si>
  <si>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</si>
  <si>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</si>
  <si>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</si>
  <si>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</si>
  <si>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</si>
  <si>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</si>
  <si>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</si>
  <si>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</si>
  <si>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</si>
  <si>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</si>
  <si>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</si>
  <si>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</si>
  <si>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</si>
  <si>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</si>
  <si>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</si>
  <si>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</si>
  <si>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</si>
  <si>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</si>
  <si>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</si>
  <si>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</si>
  <si>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</si>
  <si>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</si>
  <si>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</si>
  <si>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</si>
  <si>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</si>
  <si>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</si>
  <si>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</si>
  <si>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</si>
  <si>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</si>
  <si>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</si>
  <si>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</si>
  <si>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</si>
  <si>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</si>
  <si>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</si>
  <si>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</si>
  <si>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</si>
  <si>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</si>
  <si>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</si>
  <si>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</si>
  <si>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</si>
  <si>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</si>
  <si>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</si>
  <si>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</si>
  <si>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</si>
  <si>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</si>
  <si>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</si>
  <si>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</si>
  <si>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</si>
  <si>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</si>
  <si>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</si>
  <si>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</si>
  <si>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</si>
  <si>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</si>
  <si>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</si>
  <si>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</si>
  <si>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</si>
  <si>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</si>
  <si>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</si>
  <si>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</si>
  <si>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</si>
  <si>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</si>
  <si>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</si>
  <si>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</si>
  <si>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</si>
  <si>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</si>
  <si>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</si>
  <si>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</si>
  <si>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</si>
  <si>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</si>
  <si>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</si>
  <si>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</si>
  <si>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</si>
  <si>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</si>
  <si>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</si>
  <si>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</si>
  <si>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</si>
  <si>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</si>
  <si>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</si>
  <si>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</si>
  <si>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</si>
  <si>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</si>
  <si>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</si>
  <si>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</si>
  <si>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</si>
  <si>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</si>
  <si>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</si>
  <si>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</si>
  <si>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</si>
  <si>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</si>
  <si>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</si>
  <si>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</si>
  <si>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</si>
  <si>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</si>
  <si>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</si>
  <si>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</si>
  <si>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</si>
  <si>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</si>
  <si>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</si>
  <si>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</si>
  <si>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</si>
  <si>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</si>
  <si>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</si>
  <si>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</si>
  <si>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</si>
  <si>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</si>
  <si>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</si>
  <si>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</si>
  <si>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</si>
  <si>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</si>
  <si>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</si>
  <si>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</si>
  <si>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</si>
  <si>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</si>
  <si>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</si>
  <si>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</si>
  <si>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</si>
  <si>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</si>
  <si>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</si>
  <si>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</si>
  <si>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</si>
  <si>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</si>
  <si>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</si>
  <si>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</si>
  <si>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</si>
  <si>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</si>
  <si>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</si>
  <si>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</si>
  <si>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</si>
  <si>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</si>
  <si>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</si>
  <si>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</si>
  <si>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</si>
  <si>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</si>
  <si>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</si>
  <si>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</si>
  <si>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</si>
  <si>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</si>
  <si>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</si>
  <si>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</si>
  <si>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</si>
  <si>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</si>
  <si>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</si>
  <si>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</si>
  <si>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</si>
  <si>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</si>
  <si>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</si>
  <si>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</si>
  <si>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</si>
  <si>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</si>
  <si>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</si>
  <si>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</si>
  <si>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</si>
  <si>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</si>
  <si>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</si>
  <si>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</si>
  <si>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</si>
  <si>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</si>
  <si>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</si>
  <si>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</si>
  <si>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</si>
  <si>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</si>
  <si>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</si>
  <si>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</si>
  <si>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</si>
  <si>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</si>
  <si>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</si>
  <si>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</si>
  <si>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</si>
  <si>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</si>
  <si>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</si>
  <si>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</si>
  <si>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</si>
  <si>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</si>
  <si>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</si>
  <si>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</si>
  <si>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</si>
  <si>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</si>
  <si>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</si>
  <si>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</si>
  <si>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</si>
  <si>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</si>
  <si>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</si>
  <si>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</si>
  <si>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</si>
  <si>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</si>
  <si>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</si>
  <si>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</si>
  <si>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</si>
  <si>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</si>
  <si>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</si>
  <si>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</si>
  <si>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</si>
  <si>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</si>
  <si>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</si>
  <si>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</si>
  <si>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</si>
  <si>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</si>
  <si>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</si>
  <si>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</si>
  <si>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</si>
  <si>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</si>
  <si>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</si>
  <si>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</si>
  <si>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</si>
  <si>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</si>
  <si>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</si>
  <si>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</si>
  <si>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</si>
  <si>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</si>
  <si>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</si>
  <si>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</si>
  <si>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</si>
  <si>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</si>
  <si>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</si>
  <si>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</si>
  <si>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</si>
  <si>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</si>
  <si>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</si>
  <si>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</si>
  <si>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</si>
  <si>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</si>
  <si>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</si>
  <si>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</si>
  <si>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</si>
  <si>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</si>
  <si>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</si>
  <si>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</si>
  <si>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</si>
  <si>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</si>
  <si>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</si>
  <si>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</si>
  <si>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</si>
  <si>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</si>
  <si>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</si>
  <si>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</si>
  <si>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</si>
  <si>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</si>
  <si>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</si>
  <si>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</si>
  <si>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</si>
  <si>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</si>
  <si>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</si>
  <si>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</si>
  <si>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</si>
  <si>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</si>
  <si>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</si>
  <si>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</si>
  <si>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</si>
  <si>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</si>
  <si>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</si>
  <si>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</si>
  <si>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</si>
  <si>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</si>
  <si>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</si>
  <si>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</si>
  <si>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</si>
  <si>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</si>
  <si>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</si>
  <si>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</si>
  <si>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</si>
  <si>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</si>
  <si>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</si>
  <si>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</si>
  <si>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</si>
  <si>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</si>
  <si>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</si>
  <si>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</si>
  <si>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</si>
  <si>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</si>
  <si>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</si>
  <si>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</si>
  <si>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</si>
  <si>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</si>
  <si>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</si>
  <si>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</si>
  <si>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</si>
  <si>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</si>
  <si>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</si>
  <si>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</si>
  <si>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</si>
  <si>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</si>
  <si>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</si>
  <si>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</si>
  <si>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</si>
  <si>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</si>
  <si>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</si>
  <si>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</si>
  <si>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</si>
  <si>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</si>
  <si>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</si>
  <si>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</si>
  <si>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</si>
  <si>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</si>
  <si>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</si>
  <si>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</si>
  <si>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</si>
  <si>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</si>
  <si>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</si>
  <si>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</si>
  <si>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</si>
  <si>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</si>
  <si>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</si>
  <si>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</si>
  <si>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</si>
  <si>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</si>
  <si>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</si>
  <si>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</si>
  <si>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</si>
  <si>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</si>
  <si>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</si>
  <si>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</si>
  <si>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</si>
  <si>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</si>
  <si>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</si>
  <si>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</si>
  <si>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</si>
  <si>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</si>
  <si>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</si>
  <si>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</si>
  <si>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</si>
  <si>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</si>
  <si>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</si>
  <si>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</si>
  <si>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</si>
  <si>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</si>
  <si>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</si>
  <si>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</si>
  <si>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</si>
  <si>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</si>
  <si>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</si>
  <si>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</si>
  <si>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</si>
  <si>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</si>
  <si>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</si>
  <si>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</si>
  <si>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</si>
  <si>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</si>
  <si>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</si>
  <si>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</si>
  <si>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</si>
  <si>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</si>
  <si>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</si>
  <si>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</si>
  <si>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</si>
  <si>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</si>
  <si>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</si>
  <si>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</si>
  <si>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</si>
  <si>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</si>
  <si>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</si>
  <si>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</si>
  <si>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</si>
  <si>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</si>
  <si>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</si>
  <si>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</si>
  <si>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</si>
  <si>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</si>
  <si>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</si>
  <si>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</si>
  <si>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</si>
  <si>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</si>
  <si>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</si>
  <si>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</si>
  <si>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</si>
  <si>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</si>
  <si>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</si>
  <si>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</si>
  <si>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</si>
  <si>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</si>
  <si>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</si>
  <si>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</si>
  <si>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</si>
  <si>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</si>
  <si>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</si>
  <si>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</si>
  <si>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</si>
  <si>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</si>
  <si>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</si>
  <si>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</si>
  <si>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</si>
  <si>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</si>
  <si>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</si>
  <si>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</si>
  <si>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</si>
  <si>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</si>
  <si>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</si>
  <si>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</si>
  <si>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</si>
  <si>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</si>
  <si>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</si>
  <si>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</si>
  <si>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</si>
  <si>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</si>
  <si>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</si>
  <si>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</si>
  <si>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</si>
  <si>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</si>
  <si>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</si>
  <si>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</si>
  <si>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</si>
  <si>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</si>
  <si>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</si>
  <si>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</si>
  <si>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</si>
  <si>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</si>
  <si>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</si>
  <si>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</si>
  <si>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</si>
  <si>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</si>
  <si>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</si>
  <si>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</si>
  <si>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</si>
  <si>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</si>
  <si>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</si>
  <si>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</si>
  <si>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</si>
  <si>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</si>
  <si>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</si>
  <si>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</si>
  <si>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</si>
  <si>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</si>
  <si>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</si>
  <si>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</si>
  <si>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</si>
  <si>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</si>
  <si>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</si>
  <si>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</si>
  <si>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</si>
  <si>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</si>
  <si>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</si>
  <si>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</si>
  <si>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</si>
  <si>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</si>
  <si>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</si>
  <si>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</si>
  <si>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</si>
  <si>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</si>
  <si>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</si>
  <si>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</si>
  <si>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</si>
  <si>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</si>
  <si>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</si>
  <si>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</si>
  <si>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</si>
  <si>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</si>
  <si>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</si>
  <si>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</si>
  <si>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</si>
  <si>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</si>
  <si>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</si>
  <si>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</si>
  <si>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</si>
  <si>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</si>
  <si>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</si>
  <si>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</si>
  <si>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</si>
  <si>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</si>
  <si>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</si>
  <si>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</si>
  <si>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</si>
  <si>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</si>
  <si>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</si>
  <si>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</si>
  <si>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</si>
  <si>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</si>
  <si>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</si>
  <si>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</si>
  <si>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</si>
  <si>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</si>
  <si>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</si>
  <si>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</si>
  <si>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</si>
  <si>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</si>
  <si>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</si>
  <si>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</si>
  <si>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</si>
  <si>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</si>
  <si>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</si>
  <si>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</si>
  <si>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</si>
  <si>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</si>
  <si>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</si>
  <si>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</si>
  <si>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</si>
  <si>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</si>
  <si>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</si>
  <si>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</si>
  <si>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</si>
  <si>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</si>
  <si>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</si>
  <si>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</si>
  <si>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</si>
  <si>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</si>
  <si>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</si>
  <si>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</si>
  <si>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</si>
  <si>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</si>
  <si>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</si>
  <si>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</si>
  <si>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</si>
  <si>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</si>
  <si>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</si>
  <si>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</si>
  <si>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</si>
  <si>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</si>
  <si>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</si>
  <si>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</si>
  <si>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</si>
  <si>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</si>
  <si>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</si>
  <si>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</si>
  <si>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</si>
  <si>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</si>
  <si>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</si>
  <si>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</si>
  <si>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</si>
  <si>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</si>
  <si>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</si>
  <si>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</si>
  <si>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</si>
  <si>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</si>
  <si>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</si>
  <si>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</si>
  <si>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</si>
  <si>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</si>
  <si>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</si>
  <si>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</si>
  <si>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</si>
  <si>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</si>
  <si>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</si>
  <si>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</si>
  <si>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</si>
  <si>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</si>
  <si>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</si>
  <si>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</si>
  <si>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</si>
  <si>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</si>
  <si>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</si>
  <si>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</si>
  <si>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</si>
  <si>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</si>
  <si>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</si>
  <si>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</si>
  <si>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</si>
  <si>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</si>
  <si>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</si>
  <si>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</si>
  <si>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</si>
  <si>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</si>
  <si>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</si>
  <si>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</si>
  <si>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</si>
  <si>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</si>
  <si>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</si>
  <si>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</si>
  <si>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</si>
  <si>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</si>
  <si>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</si>
  <si>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</si>
  <si>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</si>
  <si>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</si>
  <si>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</si>
  <si>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</si>
  <si>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</si>
  <si>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</si>
  <si>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</si>
  <si>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</si>
  <si>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</si>
  <si>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</si>
  <si>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</si>
  <si>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</si>
  <si>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</si>
  <si>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</si>
  <si>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</si>
  <si>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</si>
  <si>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</si>
  <si>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</si>
  <si>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</si>
  <si>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</si>
  <si>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</si>
  <si>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</si>
  <si>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</si>
  <si>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</si>
  <si>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</si>
  <si>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</si>
  <si>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</si>
  <si>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</si>
  <si>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</si>
  <si>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</si>
  <si>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</si>
  <si>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</si>
  <si>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</si>
  <si>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</si>
  <si>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</si>
  <si>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</si>
  <si>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</si>
  <si>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</si>
  <si>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</si>
  <si>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</si>
  <si>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</si>
  <si>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</si>
  <si>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</si>
  <si>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</si>
  <si>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</si>
  <si>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</si>
  <si>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</si>
  <si>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</si>
  <si>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</si>
  <si>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</si>
  <si>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</si>
  <si>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</si>
  <si>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</si>
  <si>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</si>
  <si>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</si>
  <si>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</si>
  <si>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</si>
  <si>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</si>
  <si>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</si>
  <si>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</si>
  <si>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</si>
  <si>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</si>
  <si>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</si>
  <si>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</si>
  <si>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</si>
  <si>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</si>
  <si>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</si>
  <si>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</si>
  <si>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</si>
  <si>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</si>
  <si>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</si>
  <si>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</si>
  <si>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</si>
  <si>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</si>
  <si>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</si>
  <si>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</si>
  <si>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</si>
  <si>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</si>
  <si>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</si>
  <si>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</si>
  <si>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</si>
  <si>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</si>
  <si>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</si>
  <si>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</si>
  <si>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</si>
  <si>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</si>
  <si>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</si>
  <si>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</si>
  <si>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</si>
  <si>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</si>
  <si>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</si>
  <si>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</si>
  <si>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</si>
  <si>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</si>
  <si>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</si>
  <si>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</si>
  <si>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</si>
  <si>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</si>
  <si>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</si>
  <si>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</si>
  <si>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</si>
  <si>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</si>
  <si>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</si>
  <si>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</si>
  <si>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</si>
  <si>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</si>
  <si>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</si>
  <si>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</si>
  <si>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</si>
  <si>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</si>
  <si>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</si>
  <si>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</si>
  <si>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</si>
  <si>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</si>
  <si>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</si>
  <si>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</si>
  <si>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</si>
  <si>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</si>
  <si>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</si>
  <si>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</si>
  <si>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</si>
  <si>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</si>
  <si>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</si>
  <si>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</si>
  <si>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</si>
  <si>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</si>
  <si>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</si>
  <si>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</si>
  <si>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</si>
  <si>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</si>
  <si>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</si>
  <si>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</si>
  <si>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</si>
  <si>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</si>
  <si>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</si>
  <si>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</si>
  <si>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</si>
  <si>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</si>
  <si>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</si>
  <si>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</si>
  <si>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</si>
  <si>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</si>
  <si>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</si>
  <si>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</si>
  <si>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</si>
  <si>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</si>
  <si>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</si>
  <si>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</si>
  <si>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</si>
  <si>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</si>
  <si>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</si>
  <si>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</si>
  <si>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</si>
  <si>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</si>
  <si>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</si>
  <si>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</si>
  <si>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</si>
  <si>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</si>
  <si>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</si>
  <si>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</si>
  <si>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</si>
  <si>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</si>
  <si>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</si>
  <si>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</si>
  <si>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</si>
  <si>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</si>
  <si>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</si>
  <si>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</si>
  <si>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</si>
  <si>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</si>
  <si>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</si>
  <si>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</si>
  <si>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</si>
  <si>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</si>
  <si>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</si>
  <si>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</si>
  <si>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</si>
  <si>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</si>
  <si>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</si>
  <si>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</si>
  <si>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</si>
  <si>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</si>
  <si>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</si>
  <si>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</si>
  <si>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</si>
  <si>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</si>
  <si>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</si>
  <si>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</si>
  <si>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</si>
  <si>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</si>
  <si>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</si>
  <si>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</si>
  <si>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</si>
  <si>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</si>
  <si>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</si>
  <si>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</si>
  <si>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</si>
  <si>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</si>
  <si>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</si>
  <si>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</si>
  <si>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</si>
  <si>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</si>
  <si>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</si>
  <si>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</si>
  <si>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</si>
  <si>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</si>
  <si>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</si>
  <si>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</si>
  <si>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</si>
  <si>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</si>
  <si>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</si>
  <si>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</si>
  <si>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</si>
  <si>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</si>
  <si>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</si>
  <si>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</si>
  <si>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</si>
  <si>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</si>
  <si>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</si>
  <si>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</si>
  <si>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</si>
  <si>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</si>
  <si>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</si>
  <si>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</si>
  <si>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</si>
  <si>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</si>
  <si>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</si>
  <si>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</si>
  <si>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</si>
  <si>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</si>
  <si>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</si>
  <si>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</si>
  <si>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</si>
  <si>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</si>
  <si>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</si>
  <si>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</si>
  <si>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</si>
  <si>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</si>
  <si>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</si>
  <si>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</si>
  <si>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</si>
  <si>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</si>
  <si>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</si>
  <si>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</si>
  <si>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</si>
  <si>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</si>
  <si>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</si>
  <si>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</si>
  <si>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</si>
  <si>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</si>
  <si>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</si>
  <si>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</si>
  <si>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</si>
  <si>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</si>
  <si>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</si>
  <si>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</si>
  <si>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</si>
  <si>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</si>
  <si>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</si>
  <si>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</si>
  <si>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</si>
  <si>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</si>
  <si>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</si>
  <si>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</si>
  <si>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</si>
  <si>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</si>
  <si>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</si>
  <si>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</si>
  <si>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</si>
  <si>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</si>
  <si>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</si>
  <si>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</si>
  <si>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</si>
  <si>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</si>
  <si>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</si>
  <si>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</si>
  <si>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</si>
  <si>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</si>
  <si>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</si>
  <si>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</si>
  <si>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</si>
  <si>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</si>
  <si>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</si>
  <si>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</si>
  <si>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</si>
  <si>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</si>
  <si>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</si>
  <si>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</si>
  <si>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</si>
  <si>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</si>
  <si>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</si>
  <si>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</si>
  <si>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</si>
  <si>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</si>
  <si>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</si>
  <si>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</si>
  <si>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</si>
  <si>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</si>
  <si>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</si>
  <si>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</si>
  <si>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</si>
  <si>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</si>
  <si>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</si>
  <si>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</si>
  <si>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</si>
  <si>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</si>
  <si>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</si>
  <si>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</si>
  <si>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</si>
  <si>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</si>
  <si>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</si>
  <si>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</si>
  <si>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</si>
  <si>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</si>
  <si>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</si>
  <si>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</si>
  <si>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</si>
  <si>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</si>
  <si>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</si>
  <si>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</si>
  <si>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</si>
  <si>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</si>
  <si>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</si>
  <si>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</si>
  <si>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</si>
  <si>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</si>
  <si>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</si>
  <si>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</si>
  <si>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</si>
  <si>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</si>
  <si>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</si>
  <si>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</si>
  <si>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</si>
  <si>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</si>
  <si>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</si>
  <si>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</si>
  <si>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</si>
  <si>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</si>
  <si>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</si>
  <si>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</si>
  <si>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</si>
  <si>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</si>
  <si>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</si>
  <si>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</si>
  <si>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</si>
  <si>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</si>
  <si>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</si>
  <si>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</si>
  <si>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</si>
  <si>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</si>
  <si>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</si>
  <si>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</si>
  <si>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</si>
  <si>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</si>
  <si>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</si>
  <si>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</si>
  <si>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</si>
  <si>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</si>
  <si>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</si>
  <si>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</si>
  <si>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</si>
  <si>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</si>
  <si>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</si>
  <si>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</si>
  <si>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</si>
  <si>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</si>
  <si>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</si>
  <si>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</si>
  <si>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</si>
  <si>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</si>
  <si>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</si>
  <si>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</si>
  <si>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</si>
  <si>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</si>
  <si>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</si>
  <si>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</si>
  <si>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</si>
  <si>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</si>
  <si>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</si>
  <si>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</si>
  <si>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</si>
  <si>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</si>
  <si>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</si>
  <si>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</si>
  <si>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</si>
  <si>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</si>
  <si>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</si>
  <si>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</si>
  <si>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</si>
  <si>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</si>
  <si>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</si>
  <si>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</si>
  <si>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</si>
  <si>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</si>
  <si>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</si>
  <si>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</si>
  <si>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</si>
  <si>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</si>
  <si>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</si>
  <si>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</si>
  <si>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</si>
  <si>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</si>
  <si>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</si>
  <si>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</si>
  <si>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</si>
  <si>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</si>
  <si>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</si>
  <si>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</si>
  <si>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</si>
  <si>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</si>
  <si>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</si>
  <si>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</si>
  <si>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</si>
  <si>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</si>
  <si>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</si>
  <si>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</si>
  <si>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</si>
  <si>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</si>
  <si>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</si>
  <si>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</si>
  <si>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</si>
  <si>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</si>
  <si>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</si>
  <si>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</si>
  <si>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</si>
  <si>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</si>
  <si>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</si>
  <si>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</si>
  <si>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</si>
  <si>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</si>
  <si>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</si>
  <si>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</si>
  <si>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</si>
  <si>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</si>
  <si>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</si>
  <si>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</si>
  <si>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</si>
  <si>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</si>
  <si>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</si>
  <si>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</si>
  <si>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</si>
  <si>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</si>
  <si>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</si>
  <si>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</si>
  <si>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</si>
  <si>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</si>
  <si>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</si>
  <si>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</si>
  <si>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</si>
  <si>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</si>
  <si>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</si>
  <si>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</si>
  <si>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</si>
  <si>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</si>
  <si>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</si>
  <si>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</si>
  <si>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</si>
  <si>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</si>
  <si>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</si>
  <si>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</si>
  <si>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</si>
  <si>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</si>
  <si>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</si>
  <si>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</si>
  <si>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</si>
  <si>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</si>
  <si>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</si>
  <si>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</si>
  <si>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</si>
  <si>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</si>
  <si>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</si>
  <si>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</si>
  <si>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</si>
  <si>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</si>
  <si>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</si>
  <si>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</si>
  <si>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</si>
  <si>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</si>
  <si>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</si>
  <si>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</si>
  <si>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</si>
  <si>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</si>
  <si>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</si>
  <si>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</si>
  <si>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</si>
  <si>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</si>
  <si>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</si>
  <si>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</si>
  <si>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</si>
  <si>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</si>
  <si>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</si>
  <si>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</si>
  <si>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</si>
  <si>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</si>
  <si>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</si>
  <si>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</si>
  <si>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</si>
  <si>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</si>
  <si>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</si>
  <si>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</si>
  <si>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</si>
  <si>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</si>
  <si>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</si>
  <si>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</si>
  <si>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</si>
  <si>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</si>
  <si>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</si>
  <si>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</si>
  <si>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</si>
  <si>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</si>
  <si>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</si>
  <si>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</si>
  <si>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</si>
  <si>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</si>
  <si>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</si>
  <si>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</si>
  <si>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</si>
  <si>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</si>
  <si>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</si>
  <si>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</si>
  <si>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</si>
  <si>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</si>
  <si>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</si>
  <si>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</si>
  <si>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</si>
  <si>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</si>
  <si>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</si>
  <si>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</si>
  <si>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</si>
  <si>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</si>
  <si>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</si>
  <si>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</si>
  <si>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</si>
  <si>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</si>
  <si>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</si>
  <si>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</si>
  <si>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</si>
  <si>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</si>
  <si>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</si>
  <si>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</si>
  <si>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</si>
  <si>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</si>
  <si>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</si>
  <si>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</si>
  <si>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</si>
  <si>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</si>
  <si>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</si>
  <si>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</si>
  <si>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</si>
  <si>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</si>
  <si>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</si>
  <si>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</si>
  <si>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</si>
  <si>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</si>
  <si>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</si>
  <si>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</si>
  <si>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</si>
  <si>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</si>
  <si>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</si>
  <si>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</si>
  <si>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</si>
  <si>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</si>
  <si>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</si>
  <si>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</si>
  <si>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</si>
  <si>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</si>
  <si>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</si>
  <si>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</si>
  <si>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</si>
  <si>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</si>
  <si>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</si>
  <si>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</si>
  <si>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</si>
  <si>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</si>
  <si>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</si>
  <si>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</si>
  <si>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</si>
  <si>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</si>
  <si>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</si>
  <si>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</si>
  <si>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</si>
  <si>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</si>
  <si>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</si>
  <si>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</si>
  <si>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</si>
  <si>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</si>
  <si>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</si>
  <si>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</si>
  <si>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</si>
  <si>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</si>
  <si>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</si>
  <si>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</si>
  <si>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</si>
  <si>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</si>
  <si>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</si>
  <si>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</si>
  <si>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</si>
  <si>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</si>
  <si>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</si>
  <si>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</si>
  <si>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</si>
  <si>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</si>
  <si>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</si>
  <si>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</si>
  <si>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</si>
  <si>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</si>
  <si>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</si>
  <si>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</si>
  <si>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</si>
  <si>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</si>
  <si>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</si>
  <si>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</si>
  <si>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</si>
  <si>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</si>
  <si>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</si>
  <si>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</si>
  <si>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</si>
  <si>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</si>
  <si>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</si>
  <si>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</si>
  <si>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</si>
  <si>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</si>
  <si>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</si>
  <si>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</si>
  <si>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</si>
  <si>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</si>
  <si>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</si>
  <si>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</si>
  <si>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</si>
  <si>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</si>
  <si>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</si>
  <si>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</si>
  <si>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</si>
  <si>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</si>
  <si>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</si>
  <si>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</si>
  <si>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</si>
  <si>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</si>
  <si>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</si>
  <si>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</si>
  <si>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</si>
  <si>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</si>
  <si>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</si>
  <si>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</si>
  <si>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</si>
  <si>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</si>
  <si>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</si>
  <si>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</si>
  <si>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</si>
  <si>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</si>
  <si>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</si>
  <si>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</si>
  <si>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</si>
  <si>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</si>
  <si>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</si>
  <si>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</si>
  <si>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</si>
  <si>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</si>
  <si>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</si>
  <si>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</si>
  <si>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</si>
  <si>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</si>
  <si>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</si>
  <si>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</si>
  <si>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</si>
  <si>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</si>
  <si>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</si>
  <si>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</si>
  <si>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</si>
  <si>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</si>
  <si>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</si>
  <si>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</si>
  <si>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</si>
  <si>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</si>
  <si>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</si>
  <si>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</si>
  <si>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</si>
  <si>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</si>
  <si>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</si>
  <si>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</si>
  <si>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</si>
  <si>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</si>
  <si>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</si>
  <si>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</si>
  <si>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</si>
  <si>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</si>
  <si>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</si>
  <si>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</si>
  <si>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</si>
  <si>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</si>
  <si>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</si>
  <si>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</si>
  <si>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</si>
  <si>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</si>
  <si>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</si>
  <si>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</si>
  <si>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</si>
  <si>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</si>
  <si>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</si>
  <si>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</si>
  <si>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</si>
  <si>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</si>
  <si>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</si>
  <si>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</si>
  <si>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</si>
  <si>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</si>
  <si>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</si>
  <si>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</si>
  <si>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</si>
  <si>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</si>
  <si>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</si>
  <si>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</si>
  <si>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</si>
  <si>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</si>
  <si>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</si>
  <si>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</si>
  <si>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</si>
  <si>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</si>
  <si>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</si>
  <si>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</si>
  <si>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</si>
  <si>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</si>
  <si>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</si>
  <si>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</si>
  <si>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</si>
  <si>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</si>
  <si>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</si>
  <si>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</si>
  <si>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</si>
  <si>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</si>
  <si>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</si>
  <si>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</si>
  <si>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</si>
  <si>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</si>
  <si>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</si>
  <si>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</si>
  <si>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</si>
  <si>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</si>
  <si>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</si>
  <si>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</si>
  <si>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</si>
  <si>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</si>
  <si>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</si>
  <si>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</si>
  <si>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</si>
  <si>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</si>
  <si>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</si>
  <si>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</si>
  <si>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</si>
  <si>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</si>
  <si>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</si>
  <si>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</si>
  <si>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</si>
  <si>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</si>
  <si>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</si>
  <si>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</si>
  <si>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</si>
  <si>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</si>
  <si>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</si>
  <si>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</si>
  <si>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</si>
  <si>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</si>
  <si>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</si>
  <si>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</si>
  <si>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</si>
  <si>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</si>
  <si>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</si>
  <si>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</si>
  <si>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</si>
  <si>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</si>
  <si>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</si>
  <si>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</si>
  <si>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</si>
  <si>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</si>
  <si>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</si>
  <si>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</si>
  <si>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</si>
  <si>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</si>
  <si>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</si>
  <si>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</si>
  <si>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</si>
  <si>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</si>
  <si>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</si>
  <si>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</si>
  <si>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</si>
  <si>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</si>
  <si>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</si>
  <si>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</si>
  <si>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</si>
  <si>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</si>
  <si>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</si>
  <si>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</si>
  <si>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</si>
  <si>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</si>
  <si>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</si>
  <si>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</si>
  <si>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</si>
  <si>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</si>
  <si>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</si>
  <si>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</si>
  <si>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</si>
  <si>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</si>
  <si>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</si>
  <si>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</si>
  <si>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</si>
  <si>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</si>
  <si>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</si>
  <si>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</si>
  <si>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</si>
  <si>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</si>
  <si>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</si>
  <si>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</si>
  <si>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</si>
  <si>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</si>
  <si>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</si>
  <si>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</si>
  <si>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</si>
  <si>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</si>
  <si>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</si>
  <si>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</si>
  <si>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</si>
  <si>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</si>
  <si>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</si>
  <si>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</si>
  <si>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</si>
  <si>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</si>
  <si>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</si>
  <si>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</si>
  <si>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</si>
  <si>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</si>
  <si>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</si>
  <si>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</si>
  <si>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</si>
  <si>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</si>
  <si>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</si>
  <si>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</si>
  <si>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</si>
  <si>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</si>
  <si>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</si>
  <si>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</si>
  <si>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</si>
  <si>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</si>
  <si>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</si>
  <si>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</si>
  <si>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</si>
  <si>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</si>
  <si>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</si>
  <si>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</si>
  <si>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</si>
  <si>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</si>
  <si>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</si>
  <si>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</si>
  <si>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</si>
  <si>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</si>
  <si>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</si>
  <si>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</si>
  <si>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</si>
  <si>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</si>
  <si>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</si>
  <si>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</si>
  <si>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</si>
  <si>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</si>
  <si>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</si>
  <si>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</si>
  <si>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</si>
  <si>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</si>
  <si>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</si>
  <si>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</si>
  <si>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</si>
  <si>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</si>
  <si>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</si>
  <si>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</si>
  <si>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</si>
  <si>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</si>
  <si>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</si>
  <si>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</si>
  <si>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</si>
  <si>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</si>
  <si>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</si>
  <si>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</si>
  <si>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</si>
  <si>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</si>
  <si>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</si>
  <si>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</si>
  <si>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</si>
  <si>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</si>
  <si>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</si>
  <si>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</si>
  <si>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</si>
  <si>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</si>
  <si>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</si>
  <si>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</si>
  <si>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</si>
  <si>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</si>
  <si>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</si>
  <si>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</si>
  <si>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</si>
  <si>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</si>
  <si>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</si>
  <si>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</si>
  <si>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</si>
  <si>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</si>
  <si>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</si>
  <si>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</si>
  <si>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</si>
  <si>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</si>
  <si>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</si>
  <si>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</si>
  <si>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</si>
  <si>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</si>
  <si>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</si>
  <si>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</si>
  <si>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</si>
  <si>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</si>
  <si>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</si>
  <si>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</si>
  <si>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</si>
  <si>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</si>
  <si>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</si>
  <si>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</si>
  <si>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</si>
  <si>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</si>
  <si>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</si>
  <si>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</si>
  <si>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</si>
  <si>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</si>
  <si>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</si>
  <si>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</si>
  <si>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</si>
  <si>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</si>
  <si>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</si>
  <si>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</si>
  <si>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</si>
  <si>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</si>
  <si>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</si>
  <si>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</si>
  <si>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</si>
  <si>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</si>
  <si>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</si>
  <si>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</si>
  <si>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</si>
  <si>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</si>
  <si>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</si>
  <si>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</si>
  <si>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</si>
  <si>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</si>
  <si>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</si>
  <si>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</si>
  <si>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</si>
  <si>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</si>
  <si>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</si>
  <si>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</si>
  <si>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</si>
  <si>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</si>
  <si>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</si>
  <si>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</si>
  <si>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</si>
  <si>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</si>
  <si>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</si>
  <si>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</si>
  <si>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</si>
  <si>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</si>
  <si>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</si>
  <si>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</si>
  <si>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</si>
  <si>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</si>
  <si>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</si>
  <si>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</si>
  <si>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</si>
  <si>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</si>
  <si>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</si>
  <si>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</si>
  <si>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</si>
  <si>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</si>
  <si>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</si>
  <si>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</si>
  <si>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</si>
  <si>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</si>
  <si>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</si>
  <si>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</si>
  <si>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</si>
  <si>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</si>
  <si>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</si>
  <si>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</si>
  <si>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</si>
  <si>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</si>
  <si>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</si>
  <si>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</si>
  <si>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</si>
  <si>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</si>
  <si>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</si>
  <si>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</si>
  <si>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</si>
  <si>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</si>
  <si>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</si>
  <si>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</si>
  <si>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</si>
  <si>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</si>
  <si>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</si>
  <si>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</si>
  <si>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</si>
  <si>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</si>
  <si>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</si>
  <si>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</si>
  <si>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</si>
  <si>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</si>
  <si>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</si>
  <si>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</si>
  <si>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</si>
  <si>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</si>
  <si>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</si>
  <si>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</si>
  <si>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</si>
  <si>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</si>
  <si>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</si>
  <si>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</si>
  <si>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</si>
  <si>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</si>
  <si>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</si>
  <si>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</si>
  <si>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</si>
  <si>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</si>
  <si>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</si>
  <si>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</si>
  <si>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</si>
  <si>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</si>
  <si>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</si>
  <si>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</si>
  <si>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</si>
  <si>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</si>
  <si>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</si>
  <si>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</si>
  <si>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</si>
  <si>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</si>
  <si>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</si>
  <si>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</si>
  <si>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</si>
  <si>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</si>
  <si>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</si>
  <si>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</si>
  <si>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</si>
  <si>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</si>
  <si>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</si>
  <si>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</si>
  <si>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</si>
  <si>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</si>
  <si>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</si>
  <si>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</si>
  <si>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</si>
  <si>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</si>
  <si>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</si>
  <si>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</si>
  <si>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</si>
  <si>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</si>
  <si>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</si>
  <si>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</si>
  <si>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</si>
  <si>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</si>
  <si>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</si>
  <si>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</si>
  <si>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</si>
  <si>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</si>
  <si>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</si>
  <si>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</si>
  <si>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</si>
  <si>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</si>
  <si>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</si>
  <si>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</si>
  <si>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</si>
  <si>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</si>
  <si>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</si>
  <si>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</si>
  <si>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</si>
  <si>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</si>
  <si>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</si>
  <si>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</si>
  <si>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</si>
  <si>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</si>
  <si>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</si>
  <si>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</si>
  <si>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</si>
  <si>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</si>
  <si>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</si>
  <si>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</si>
  <si>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</si>
  <si>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</si>
  <si>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</si>
  <si>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</si>
  <si>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</si>
  <si>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</si>
  <si>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</si>
  <si>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</si>
  <si>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</si>
  <si>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</si>
  <si>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</si>
  <si>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</si>
  <si>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</si>
  <si>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</si>
  <si>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</si>
  <si>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</si>
  <si>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</si>
  <si>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</si>
  <si>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</si>
  <si>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</si>
  <si>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</si>
  <si>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</si>
  <si>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</si>
  <si>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</si>
  <si>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</si>
  <si>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</si>
  <si>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</si>
  <si>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</si>
  <si>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</si>
  <si>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</si>
  <si>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</si>
  <si>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</si>
  <si>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</si>
  <si>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</si>
  <si>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</si>
  <si>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</si>
  <si>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</si>
  <si>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</si>
  <si>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</si>
  <si>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</si>
  <si>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</si>
  <si>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</si>
  <si>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</si>
  <si>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</si>
  <si>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</si>
  <si>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</si>
  <si>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</si>
  <si>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</si>
  <si>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</si>
  <si>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</si>
  <si>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</si>
  <si>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</si>
  <si>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</si>
  <si>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</si>
  <si>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</si>
  <si>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</si>
  <si>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</si>
  <si>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</si>
  <si>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</si>
  <si>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</si>
  <si>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</si>
  <si>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</si>
  <si>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</si>
  <si>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</si>
  <si>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</si>
  <si>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</si>
  <si>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</si>
  <si>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</si>
  <si>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</si>
  <si>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</si>
  <si>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</si>
  <si>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</si>
  <si>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</si>
  <si>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</si>
  <si>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</si>
  <si>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</si>
  <si>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</si>
  <si>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</si>
  <si>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</si>
  <si>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</si>
  <si>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</si>
  <si>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</si>
  <si>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</si>
  <si>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</si>
  <si>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</si>
  <si>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</si>
  <si>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</si>
  <si>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</si>
  <si>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</si>
  <si>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</si>
  <si>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</si>
  <si>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</si>
  <si>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</si>
  <si>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</si>
  <si>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</si>
  <si>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</si>
  <si>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</si>
  <si>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</si>
  <si>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</si>
  <si>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</si>
  <si>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</si>
  <si>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</si>
  <si>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</si>
  <si>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</si>
  <si>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</si>
  <si>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</si>
  <si>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</si>
  <si>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</si>
  <si>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</si>
  <si>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</si>
  <si>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</si>
  <si>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</si>
  <si>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</si>
  <si>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</si>
  <si>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</si>
  <si>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</si>
  <si>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</si>
  <si>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</si>
  <si>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</si>
  <si>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</si>
  <si>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</si>
  <si>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</si>
  <si>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</si>
  <si>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</si>
  <si>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</si>
  <si>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</si>
  <si>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</si>
  <si>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</si>
  <si>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</si>
  <si>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</si>
  <si>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</si>
  <si>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</si>
  <si>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</si>
  <si>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</si>
  <si>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</si>
  <si>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</si>
  <si>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</si>
  <si>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</si>
  <si>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</si>
  <si>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</si>
  <si>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</si>
  <si>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</si>
  <si>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</si>
  <si>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</si>
  <si>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</si>
  <si>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</si>
  <si>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</si>
  <si>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</si>
  <si>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</si>
  <si>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</si>
  <si>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</si>
  <si>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</si>
  <si>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</si>
  <si>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</si>
  <si>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</si>
  <si>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</si>
  <si>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</si>
  <si>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</si>
  <si>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</si>
  <si>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</si>
  <si>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</si>
  <si>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</si>
  <si>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</si>
  <si>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</si>
  <si>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</si>
  <si>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</si>
  <si>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</si>
  <si>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</si>
  <si>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</si>
  <si>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</si>
  <si>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</si>
  <si>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</si>
  <si>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</si>
  <si>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</si>
  <si>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</si>
  <si>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</si>
  <si>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</si>
  <si>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</si>
  <si>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</si>
  <si>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</si>
  <si>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</si>
  <si>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</si>
  <si>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</si>
  <si>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</si>
  <si>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</si>
  <si>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</si>
  <si>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</si>
  <si>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</si>
  <si>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</si>
  <si>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</si>
  <si>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</si>
  <si>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</si>
  <si>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</si>
  <si>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</si>
  <si>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</si>
  <si>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</si>
  <si>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</si>
  <si>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</si>
  <si>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</si>
  <si>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</si>
  <si>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</si>
  <si>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</si>
  <si>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</si>
  <si>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</si>
  <si>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</si>
  <si>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</si>
  <si>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</si>
  <si>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</si>
  <si>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</si>
  <si>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</si>
  <si>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</si>
  <si>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</si>
  <si>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</si>
  <si>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</si>
  <si>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</si>
  <si>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</si>
  <si>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</si>
  <si>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</si>
  <si>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</si>
  <si>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</si>
  <si>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</si>
  <si>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</si>
  <si>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</si>
  <si>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</si>
  <si>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</si>
  <si>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</si>
  <si>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</si>
  <si>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</si>
  <si>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</si>
  <si>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</si>
  <si>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</si>
  <si>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</si>
  <si>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</si>
  <si>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</si>
  <si>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</si>
  <si>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</si>
  <si>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</si>
  <si>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</si>
  <si>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</si>
  <si>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</si>
  <si>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</si>
  <si>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</si>
  <si>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</si>
  <si>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</si>
  <si>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</si>
  <si>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</si>
  <si>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</si>
  <si>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</si>
  <si>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</si>
  <si>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</si>
  <si>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</si>
  <si>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</si>
  <si>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</si>
  <si>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</si>
  <si>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</si>
  <si>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</si>
  <si>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</si>
  <si>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</si>
  <si>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</si>
  <si>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</si>
  <si>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</si>
  <si>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</si>
  <si>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</si>
  <si>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</si>
  <si>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</si>
  <si>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</si>
  <si>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</si>
  <si>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</si>
  <si>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</si>
  <si>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</si>
  <si>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</si>
  <si>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</si>
  <si>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</si>
  <si>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</si>
  <si>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</si>
  <si>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</si>
  <si>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</si>
  <si>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</si>
  <si>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</si>
  <si>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</si>
  <si>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</si>
  <si>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</si>
  <si>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</si>
  <si>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</si>
  <si>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</si>
  <si>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</si>
  <si>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</si>
  <si>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</si>
  <si>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</si>
  <si>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</si>
  <si>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</si>
  <si>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</si>
  <si>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</si>
  <si>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</si>
  <si>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</si>
  <si>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</si>
  <si>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</si>
  <si>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</si>
  <si>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</si>
  <si>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</si>
  <si>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</si>
  <si>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</si>
  <si>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</si>
  <si>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</si>
  <si>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</si>
  <si>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</si>
  <si>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</si>
  <si>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</si>
  <si>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</si>
  <si>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</si>
  <si>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</si>
  <si>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</si>
  <si>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</si>
  <si>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</si>
  <si>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</si>
  <si>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</si>
  <si>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</si>
  <si>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</si>
  <si>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</si>
  <si>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</si>
  <si>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</si>
  <si>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</si>
  <si>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</si>
  <si>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</si>
  <si>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</si>
  <si>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</si>
  <si>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</si>
  <si>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</si>
  <si>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</si>
  <si>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</si>
  <si>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</si>
  <si>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</si>
  <si>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</si>
  <si>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</si>
  <si>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</si>
  <si>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</si>
  <si>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</si>
  <si>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</si>
  <si>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</si>
  <si>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</si>
  <si>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</si>
  <si>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</si>
  <si>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</si>
  <si>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</si>
  <si>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</si>
  <si>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</si>
  <si>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</si>
  <si>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</si>
  <si>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</si>
  <si>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</si>
  <si>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</si>
  <si>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</si>
  <si>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</si>
  <si>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</si>
  <si>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</si>
  <si>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</si>
  <si>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</si>
  <si>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</si>
  <si>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</si>
  <si>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</si>
  <si>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</si>
  <si>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</si>
  <si>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</si>
  <si>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</si>
  <si>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</si>
  <si>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</si>
  <si>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</si>
  <si>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</si>
  <si>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</si>
  <si>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</si>
  <si>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</si>
  <si>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</si>
  <si>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</si>
  <si>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</si>
  <si>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</si>
  <si>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</si>
  <si>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</si>
  <si>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</si>
  <si>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</si>
  <si>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</si>
  <si>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</si>
  <si>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</si>
  <si>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</si>
  <si>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</si>
  <si>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</si>
  <si>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</si>
  <si>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</si>
  <si>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</si>
  <si>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</si>
  <si>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</si>
  <si>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</si>
  <si>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</si>
  <si>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</si>
  <si>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</si>
  <si>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</si>
  <si>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</si>
  <si>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</si>
  <si>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</si>
  <si>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</si>
  <si>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</si>
  <si>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</si>
  <si>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</si>
  <si>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</si>
  <si>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</si>
  <si>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</si>
  <si>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</si>
  <si>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</si>
  <si>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</si>
  <si>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</si>
  <si>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</si>
  <si>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</si>
  <si>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</si>
  <si>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</si>
  <si>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</si>
  <si>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</si>
  <si>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</si>
  <si>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</si>
  <si>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</si>
  <si>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</si>
  <si>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</si>
  <si>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</si>
  <si>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</si>
  <si>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</si>
  <si>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</si>
  <si>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</si>
  <si>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</si>
  <si>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</si>
  <si>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</si>
  <si>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</si>
  <si>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</si>
  <si>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</si>
  <si>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</si>
  <si>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</si>
  <si>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</si>
  <si>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</si>
  <si>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</si>
  <si>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</si>
  <si>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</si>
  <si>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</si>
  <si>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</si>
  <si>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</si>
  <si>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</si>
  <si>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</si>
  <si>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</si>
  <si>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</si>
  <si>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</si>
  <si>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</si>
  <si>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</si>
  <si>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</si>
  <si>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</si>
  <si>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</si>
  <si>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</si>
  <si>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</si>
  <si>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</si>
  <si>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</si>
  <si>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</si>
  <si>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</si>
  <si>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</si>
  <si>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</si>
  <si>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</si>
  <si>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</si>
  <si>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</si>
  <si>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</si>
  <si>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</si>
  <si>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</si>
  <si>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</si>
  <si>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</si>
  <si>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</si>
  <si>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</si>
  <si>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</si>
  <si>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</si>
  <si>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</si>
  <si>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</si>
  <si>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</si>
  <si>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</si>
  <si>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</si>
  <si>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</si>
  <si>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</si>
  <si>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</si>
  <si>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</si>
  <si>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</si>
  <si>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</si>
  <si>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</si>
  <si>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</si>
  <si>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</si>
  <si>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</si>
  <si>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</si>
  <si>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</si>
  <si>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</si>
  <si>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</si>
  <si>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</si>
  <si>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</si>
  <si>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</si>
  <si>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</si>
  <si>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</si>
  <si>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</si>
  <si>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</si>
  <si>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</si>
  <si>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</si>
  <si>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</si>
  <si>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</si>
  <si>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</si>
  <si>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</si>
  <si>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</si>
  <si>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</si>
  <si>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</si>
  <si>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</si>
  <si>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</si>
  <si>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</si>
  <si>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</si>
  <si>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</si>
  <si>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</si>
  <si>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</si>
  <si>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</si>
  <si>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</si>
  <si>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</si>
  <si>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</si>
  <si>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</si>
  <si>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</si>
  <si>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</si>
  <si>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</si>
  <si>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</si>
  <si>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</si>
  <si>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</si>
  <si>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</si>
  <si>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</si>
  <si>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</si>
  <si>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</si>
  <si>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</si>
  <si>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</si>
  <si>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</si>
  <si>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</si>
  <si>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</si>
  <si>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</si>
  <si>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</si>
  <si>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</si>
  <si>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</si>
  <si>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</si>
  <si>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</si>
  <si>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</si>
  <si>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</si>
  <si>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</si>
  <si>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</si>
  <si>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</si>
  <si>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</si>
  <si>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</si>
  <si>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</si>
  <si>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</si>
  <si>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</si>
  <si>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</si>
  <si>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</si>
  <si>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</si>
  <si>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</si>
  <si>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</si>
  <si>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</si>
  <si>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</si>
  <si>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</si>
  <si>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</si>
  <si>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</si>
  <si>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</si>
  <si>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</si>
  <si>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</si>
  <si>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</si>
  <si>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</si>
  <si>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</si>
  <si>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</si>
  <si>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</si>
  <si>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</si>
  <si>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</si>
  <si>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</si>
  <si>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</si>
  <si>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</si>
  <si>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</si>
  <si>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</si>
  <si>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</si>
  <si>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</si>
  <si>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</si>
  <si>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</si>
  <si>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</si>
  <si>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</si>
  <si>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</si>
  <si>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</si>
  <si>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</si>
  <si>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</si>
  <si>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</si>
  <si>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</si>
  <si>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</si>
  <si>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</si>
  <si>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</si>
  <si>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</si>
  <si>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</si>
  <si>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</si>
  <si>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</si>
  <si>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</si>
  <si>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</si>
  <si>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</si>
  <si>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</si>
  <si>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</si>
  <si>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</si>
  <si>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</si>
  <si>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</si>
  <si>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</si>
  <si>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</si>
  <si>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</si>
  <si>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</si>
  <si>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</si>
  <si>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</si>
  <si>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</si>
  <si>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</si>
  <si>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</si>
  <si>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</si>
  <si>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</si>
  <si>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</si>
  <si>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</si>
  <si>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</si>
  <si>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</si>
  <si>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</si>
  <si>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</si>
  <si>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</si>
  <si>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</si>
  <si>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</si>
  <si>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</si>
  <si>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</si>
  <si>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</si>
  <si>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</si>
  <si>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</si>
  <si>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</si>
  <si>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</si>
  <si>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</si>
  <si>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</si>
  <si>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</si>
  <si>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</si>
  <si>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</si>
  <si>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</si>
  <si>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</si>
  <si>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</si>
  <si>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</si>
  <si>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</si>
  <si>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</si>
  <si>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</si>
  <si>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</si>
  <si>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</si>
  <si>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</si>
  <si>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</si>
  <si>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</si>
  <si>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</si>
  <si>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</si>
  <si>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</si>
  <si>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</si>
  <si>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</si>
  <si>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</si>
  <si>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</si>
  <si>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</si>
  <si>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</si>
  <si>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</si>
  <si>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</si>
  <si>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</si>
  <si>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</si>
  <si>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</si>
  <si>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</si>
  <si>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</si>
  <si>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</si>
  <si>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</si>
  <si>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</si>
  <si>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</si>
  <si>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</si>
  <si>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</si>
  <si>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</si>
  <si>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</si>
  <si>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</si>
  <si>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</si>
  <si>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</si>
  <si>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</si>
  <si>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</si>
  <si>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</si>
  <si>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</si>
  <si>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</si>
  <si>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</si>
  <si>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</si>
  <si>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</si>
  <si>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</si>
  <si>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</si>
  <si>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</si>
  <si>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</si>
  <si>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</si>
  <si>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</si>
  <si>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</si>
  <si>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</si>
  <si>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</si>
  <si>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</si>
  <si>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</si>
  <si>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</si>
  <si>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</si>
  <si>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</si>
  <si>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</si>
  <si>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</si>
  <si>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</si>
  <si>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</si>
  <si>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</si>
  <si>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</si>
  <si>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</si>
  <si>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</si>
  <si>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</si>
  <si>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</si>
  <si>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</si>
  <si>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</si>
  <si>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</si>
  <si>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</si>
  <si>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</si>
  <si>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</si>
  <si>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</si>
  <si>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</si>
  <si>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</si>
  <si>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</si>
  <si>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</si>
  <si>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</si>
  <si>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</si>
  <si>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</si>
  <si>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</si>
  <si>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</si>
  <si>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</si>
  <si>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</si>
  <si>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</si>
  <si>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</si>
  <si>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</si>
  <si>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</si>
  <si>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</si>
  <si>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</si>
  <si>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</si>
  <si>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</si>
  <si>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</si>
  <si>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</si>
  <si>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</si>
  <si>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</si>
  <si>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</si>
  <si>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</si>
  <si>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</si>
  <si>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</si>
  <si>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</si>
  <si>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</si>
  <si>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</si>
  <si>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</si>
  <si>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</si>
  <si>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</si>
  <si>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</si>
  <si>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</si>
  <si>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</si>
  <si>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</si>
  <si>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</si>
  <si>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</si>
  <si>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</si>
  <si>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</si>
  <si>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</si>
  <si>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</si>
  <si>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</si>
  <si>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</si>
  <si>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</si>
  <si>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</si>
  <si>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</si>
  <si>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</si>
  <si>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</si>
  <si>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</si>
  <si>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</si>
  <si>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</si>
  <si>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</si>
  <si>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</si>
  <si>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</si>
  <si>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</si>
  <si>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</si>
  <si>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</si>
  <si>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</si>
  <si>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</si>
  <si>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</si>
  <si>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</si>
  <si>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</si>
  <si>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</si>
  <si>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</si>
  <si>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</si>
  <si>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</si>
  <si>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</si>
  <si>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</si>
  <si>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</si>
  <si>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</si>
  <si>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</si>
  <si>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</si>
  <si>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</si>
  <si>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</si>
  <si>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</si>
  <si>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</si>
  <si>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</si>
  <si>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</si>
  <si>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</si>
  <si>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</si>
  <si>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</si>
  <si>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</si>
  <si>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</si>
  <si>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</si>
  <si>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</si>
  <si>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</si>
  <si>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</si>
  <si>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</si>
  <si>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</si>
  <si>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</si>
  <si>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</si>
  <si>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</si>
  <si>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</si>
  <si>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</si>
  <si>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</si>
  <si>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</si>
  <si>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</si>
  <si>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</si>
  <si>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</si>
  <si>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</si>
  <si>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</si>
  <si>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</si>
  <si>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</si>
  <si>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</si>
  <si>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</si>
  <si>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</si>
  <si>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</si>
  <si>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</si>
  <si>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</si>
  <si>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</si>
  <si>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</si>
  <si>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</si>
  <si>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</si>
  <si>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</si>
  <si>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</si>
  <si>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</si>
  <si>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</si>
  <si>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</si>
  <si>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</si>
  <si>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</si>
  <si>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</si>
  <si>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</si>
  <si>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</si>
  <si>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</si>
  <si>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</si>
  <si>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</si>
  <si>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</si>
  <si>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</si>
  <si>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</si>
  <si>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</si>
  <si>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</si>
  <si>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</si>
  <si>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</si>
  <si>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</si>
  <si>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</si>
  <si>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</si>
  <si>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</si>
  <si>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</si>
  <si>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</si>
  <si>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</si>
  <si>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</si>
  <si>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</si>
  <si>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</si>
  <si>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</si>
  <si>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</si>
  <si>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</si>
  <si>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</si>
  <si>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</si>
  <si>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</si>
  <si>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</si>
  <si>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</si>
  <si>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</si>
  <si>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</si>
  <si>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</si>
  <si>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</si>
  <si>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</si>
  <si>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</si>
  <si>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</si>
  <si>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</si>
  <si>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</si>
  <si>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</si>
  <si>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</si>
  <si>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</si>
  <si>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</si>
  <si>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</si>
  <si>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</si>
  <si>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</si>
  <si>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</si>
  <si>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</si>
  <si>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</si>
  <si>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</si>
  <si>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</si>
  <si>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</si>
  <si>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</si>
  <si>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</si>
  <si>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</si>
  <si>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</si>
  <si>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</si>
  <si>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</si>
  <si>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</si>
  <si>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</si>
  <si>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</si>
  <si>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</si>
  <si>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</si>
  <si>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</si>
  <si>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</si>
  <si>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</si>
  <si>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</si>
  <si>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</si>
  <si>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</si>
  <si>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</si>
  <si>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</si>
  <si>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</si>
  <si>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</si>
  <si>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</si>
  <si>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</si>
  <si>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</si>
  <si>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</si>
  <si>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</si>
  <si>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</si>
  <si>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</si>
  <si>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</si>
  <si>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</si>
  <si>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</si>
  <si>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</si>
  <si>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</si>
  <si>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</si>
  <si>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</si>
  <si>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</si>
  <si>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</si>
  <si>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</si>
  <si>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</si>
  <si>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</si>
  <si>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</si>
  <si>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</si>
  <si>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</si>
  <si>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</si>
  <si>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</si>
  <si>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</si>
  <si>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</si>
  <si>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</si>
  <si>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</si>
  <si>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</si>
  <si>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</si>
  <si>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</si>
  <si>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</si>
  <si>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</si>
  <si>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</si>
  <si>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</si>
  <si>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</si>
  <si>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</si>
  <si>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</si>
  <si>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</si>
  <si>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</si>
  <si>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</si>
  <si>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</si>
  <si>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</si>
  <si>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</si>
  <si>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</si>
  <si>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</si>
  <si>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</si>
  <si>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</si>
  <si>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</si>
  <si>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</si>
  <si>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</si>
  <si>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</si>
  <si>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</si>
  <si>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</si>
  <si>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</si>
  <si>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</si>
  <si>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</si>
  <si>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</si>
  <si>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</si>
  <si>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</si>
  <si>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</si>
  <si>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</si>
  <si>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</si>
  <si>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</si>
  <si>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</si>
  <si>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</si>
  <si>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</si>
  <si>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</si>
  <si>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</si>
  <si>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</si>
  <si>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</si>
  <si>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</si>
  <si>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</si>
  <si>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</si>
  <si>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</si>
  <si>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</si>
  <si>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</si>
  <si>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</si>
  <si>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</si>
  <si>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</si>
  <si>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</si>
  <si>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</si>
  <si>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</si>
  <si>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</si>
  <si>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</si>
  <si>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</si>
  <si>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</si>
  <si>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</si>
  <si>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</si>
  <si>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</si>
  <si>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</si>
  <si>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</si>
  <si>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</si>
  <si>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</si>
  <si>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</si>
  <si>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</si>
  <si>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</si>
  <si>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</si>
  <si>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</si>
  <si>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</si>
  <si>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</si>
  <si>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</si>
  <si>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</si>
  <si>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</si>
  <si>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</si>
  <si>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</si>
  <si>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</si>
  <si>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</si>
  <si>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</si>
  <si>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</si>
  <si>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</si>
  <si>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</si>
  <si>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</si>
  <si>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</si>
  <si>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</si>
  <si>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</si>
  <si>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</si>
  <si>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</si>
  <si>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</si>
  <si>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</si>
  <si>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</si>
  <si>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</si>
  <si>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</si>
  <si>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</si>
  <si>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</si>
  <si>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</si>
  <si>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</si>
  <si>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</si>
  <si>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</si>
  <si>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</si>
  <si>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</si>
  <si>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</si>
  <si>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</si>
  <si>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</si>
  <si>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</si>
  <si>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</si>
  <si>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</si>
  <si>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</si>
  <si>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</si>
  <si>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</si>
  <si>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</si>
  <si>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</si>
  <si>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</si>
  <si>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</si>
  <si>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</si>
  <si>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</si>
  <si>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</si>
  <si>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</si>
  <si>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</si>
  <si>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</si>
  <si>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</si>
  <si>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</si>
  <si>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</si>
  <si>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</si>
  <si>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</si>
  <si>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</si>
  <si>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</si>
  <si>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</si>
  <si>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</si>
  <si>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</si>
  <si>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</si>
  <si>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</si>
  <si>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</si>
  <si>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</si>
  <si>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</si>
  <si>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</si>
  <si>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</si>
  <si>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</si>
  <si>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</si>
  <si>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</si>
  <si>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</si>
  <si>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</si>
  <si>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</si>
  <si>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</si>
  <si>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</si>
  <si>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</si>
  <si>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</si>
  <si>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</si>
  <si>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</si>
  <si>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</si>
  <si>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</si>
  <si>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</si>
  <si>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</si>
  <si>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</si>
  <si>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</si>
  <si>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</si>
  <si>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</si>
  <si>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</si>
  <si>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</si>
  <si>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</si>
  <si>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</si>
  <si>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</si>
  <si>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</si>
  <si>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</si>
  <si>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</si>
  <si>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</si>
  <si>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</si>
  <si>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</si>
  <si>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</si>
  <si>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</si>
  <si>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</si>
  <si>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</si>
  <si>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</si>
  <si>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</si>
  <si>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</si>
  <si>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</si>
  <si>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</si>
  <si>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</si>
  <si>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</si>
  <si>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</si>
  <si>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</si>
  <si>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</si>
  <si>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</si>
  <si>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</si>
  <si>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</si>
  <si>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</si>
  <si>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</si>
  <si>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</si>
  <si>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</si>
  <si>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</si>
  <si>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</si>
  <si>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</si>
  <si>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</si>
  <si>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</si>
  <si>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</si>
  <si>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</si>
  <si>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</si>
  <si>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</si>
  <si>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</si>
  <si>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</si>
  <si>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</si>
  <si>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</si>
  <si>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</si>
  <si>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</si>
  <si>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</si>
  <si>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</si>
  <si>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</si>
  <si>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</si>
  <si>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</si>
  <si>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</si>
  <si>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</si>
  <si>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</si>
  <si>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</si>
  <si>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</si>
  <si>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</si>
  <si>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</si>
  <si>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</si>
  <si>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</si>
  <si>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</si>
  <si>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</si>
  <si>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</si>
  <si>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</si>
  <si>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</si>
  <si>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</si>
  <si>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</si>
  <si>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</si>
  <si>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</si>
  <si>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</si>
  <si>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</si>
  <si>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</si>
  <si>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</si>
  <si>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</si>
  <si>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</si>
  <si>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</si>
  <si>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</si>
  <si>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</si>
  <si>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</si>
  <si>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</si>
  <si>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</si>
  <si>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</si>
  <si>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</si>
  <si>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</si>
  <si>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</si>
  <si>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</si>
  <si>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</si>
  <si>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</si>
  <si>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</si>
  <si>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</si>
  <si>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</si>
  <si>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</si>
  <si>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</si>
  <si>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</si>
  <si>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</si>
  <si>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</si>
  <si>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</si>
  <si>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</si>
  <si>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</si>
  <si>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</si>
  <si>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</si>
  <si>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</si>
  <si>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</si>
  <si>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</si>
  <si>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</si>
  <si>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</si>
  <si>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</si>
  <si>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</si>
  <si>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</si>
  <si>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</si>
  <si>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</si>
  <si>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</si>
  <si>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</si>
  <si>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</si>
  <si>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</si>
  <si>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</si>
  <si>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</si>
  <si>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</si>
  <si>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</si>
  <si>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</si>
  <si>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</si>
  <si>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</si>
  <si>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</si>
  <si>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</si>
  <si>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</si>
  <si>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</si>
  <si>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</si>
  <si>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</si>
  <si>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</si>
  <si>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</si>
  <si>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</si>
  <si>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</si>
  <si>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</si>
  <si>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</si>
  <si>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</si>
  <si>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</si>
  <si>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</si>
  <si>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</si>
  <si>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</si>
  <si>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</si>
  <si>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</si>
  <si>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</si>
  <si>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</si>
  <si>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</si>
  <si>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</si>
  <si>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</si>
  <si>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</si>
  <si>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</si>
  <si>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</si>
  <si>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</si>
  <si>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</si>
  <si>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</si>
  <si>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</si>
  <si>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</si>
  <si>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</si>
  <si>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</si>
  <si>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</si>
  <si>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</si>
  <si>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</si>
  <si>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</si>
  <si>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</si>
  <si>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</si>
  <si>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</si>
  <si>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</si>
  <si>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</si>
  <si>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</si>
  <si>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</si>
  <si>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</si>
  <si>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</si>
  <si>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</si>
  <si>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</si>
  <si>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</si>
  <si>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</si>
  <si>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</si>
  <si>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</si>
  <si>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</si>
  <si>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</si>
  <si>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</si>
  <si>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</si>
  <si>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</si>
  <si>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</si>
  <si>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</si>
  <si>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</si>
  <si>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</si>
  <si>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</si>
  <si>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</si>
  <si>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</si>
  <si>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</si>
  <si>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</si>
  <si>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</si>
  <si>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</si>
  <si>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</si>
  <si>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</si>
  <si>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</si>
  <si>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</si>
  <si>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</si>
  <si>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</si>
  <si>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</si>
  <si>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</si>
  <si>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</si>
  <si>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</si>
  <si>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</si>
  <si>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</si>
  <si>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</si>
  <si>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</si>
  <si>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</si>
  <si>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</si>
  <si>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</si>
  <si>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</si>
  <si>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</si>
  <si>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</si>
  <si>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</si>
  <si>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</si>
  <si>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</si>
  <si>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</si>
  <si>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</si>
  <si>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</si>
  <si>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</si>
  <si>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</si>
  <si>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</si>
  <si>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</si>
  <si>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</si>
  <si>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</si>
  <si>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</si>
  <si>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</si>
  <si>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</si>
  <si>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</si>
  <si>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</si>
  <si>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</si>
  <si>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</si>
  <si>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</si>
  <si>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</si>
  <si>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</si>
  <si>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</si>
  <si>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</si>
  <si>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</si>
  <si>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</si>
  <si>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</si>
  <si>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</si>
  <si>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</si>
  <si>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</si>
  <si>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</si>
  <si>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</si>
  <si>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</si>
  <si>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</si>
  <si>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</si>
  <si>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</si>
  <si>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</si>
  <si>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</si>
  <si>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</si>
  <si>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</si>
  <si>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</si>
  <si>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</si>
  <si>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</si>
  <si>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</si>
  <si>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</si>
  <si>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</si>
  <si>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</si>
  <si>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</si>
  <si>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</si>
  <si>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</si>
  <si>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</si>
  <si>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</si>
  <si>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</si>
  <si>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</si>
  <si>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</si>
  <si>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</si>
  <si>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</si>
  <si>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</si>
  <si>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</si>
  <si>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</si>
  <si>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</si>
  <si>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</si>
  <si>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</si>
  <si>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</si>
  <si>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</si>
  <si>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</si>
  <si>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</si>
  <si>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</si>
  <si>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</si>
  <si>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</si>
  <si>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</si>
  <si>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</si>
  <si>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</si>
  <si>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</si>
  <si>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</si>
  <si>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</si>
  <si>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</si>
  <si>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</si>
  <si>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</si>
  <si>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</si>
  <si>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</si>
  <si>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</si>
  <si>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</si>
  <si>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</si>
  <si>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</si>
  <si>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</si>
  <si>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</si>
  <si>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</si>
  <si>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</si>
  <si>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</si>
  <si>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</si>
  <si>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</si>
  <si>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</si>
  <si>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</si>
  <si>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</si>
  <si>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</si>
  <si>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</si>
  <si>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</si>
  <si>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</si>
  <si>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</si>
  <si>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</si>
  <si>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</si>
  <si>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</si>
  <si>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</si>
  <si>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</si>
  <si>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</si>
  <si>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</si>
  <si>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</si>
  <si>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</si>
  <si>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</si>
  <si>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</si>
  <si>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</si>
  <si>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</si>
  <si>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</si>
  <si>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</si>
  <si>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</si>
  <si>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</si>
  <si>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</si>
  <si>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</si>
  <si>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</si>
  <si>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</si>
  <si>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</si>
  <si>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</si>
  <si>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</si>
  <si>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</si>
  <si>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</si>
  <si>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</si>
  <si>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</si>
  <si>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</si>
  <si>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</si>
  <si>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</si>
  <si>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</si>
  <si>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</si>
  <si>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</si>
  <si>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</si>
  <si>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</si>
  <si>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</si>
  <si>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</si>
  <si>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</si>
  <si>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</si>
  <si>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</si>
  <si>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</si>
  <si>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</si>
  <si>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</si>
  <si>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</si>
  <si>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</si>
  <si>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</si>
  <si>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</si>
  <si>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</si>
  <si>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</si>
  <si>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</si>
  <si>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</si>
  <si>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</si>
  <si>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</si>
  <si>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</si>
  <si>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</si>
  <si>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</si>
  <si>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</si>
  <si>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</si>
  <si>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</si>
  <si>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</si>
  <si>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</si>
  <si>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</si>
  <si>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</si>
  <si>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</si>
  <si>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</si>
  <si>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</si>
  <si>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</si>
  <si>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</si>
  <si>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</si>
  <si>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</si>
  <si>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</si>
  <si>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</si>
  <si>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</si>
  <si>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</si>
  <si>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</si>
  <si>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</si>
  <si>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</si>
  <si>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</si>
  <si>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</si>
  <si>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</si>
  <si>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</si>
  <si>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</si>
  <si>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</si>
  <si>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</si>
  <si>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</si>
  <si>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</si>
  <si>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</si>
  <si>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</si>
  <si>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</si>
  <si>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</si>
  <si>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</si>
  <si>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</si>
  <si>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</si>
  <si>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</si>
  <si>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</si>
  <si>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</si>
  <si>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</si>
  <si>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</si>
  <si>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</si>
  <si>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</si>
  <si>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</si>
  <si>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</si>
  <si>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</si>
  <si>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</si>
  <si>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</si>
  <si>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</si>
  <si>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</si>
  <si>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</si>
  <si>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</si>
  <si>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</si>
  <si>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</si>
  <si>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</si>
  <si>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</si>
  <si>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</si>
  <si>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</si>
  <si>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</si>
  <si>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</si>
  <si>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</si>
  <si>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</si>
  <si>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</si>
  <si>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</si>
  <si>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</si>
  <si>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</si>
  <si>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</si>
  <si>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</si>
  <si>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</si>
  <si>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</si>
  <si>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</si>
  <si>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</si>
  <si>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</si>
  <si>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</si>
  <si>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</si>
  <si>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</si>
  <si>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</si>
  <si>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</si>
  <si>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</si>
  <si>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</si>
  <si>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</si>
  <si>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</si>
  <si>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</si>
  <si>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</si>
  <si>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</si>
  <si>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</si>
  <si>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</si>
  <si>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</si>
  <si>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</si>
  <si>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</si>
  <si>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</si>
  <si>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</si>
  <si>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</si>
  <si>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</si>
  <si>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</si>
  <si>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</si>
  <si>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</si>
  <si>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</si>
  <si>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</si>
  <si>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</si>
  <si>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</si>
  <si>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</si>
  <si>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</si>
  <si>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</si>
  <si>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</si>
  <si>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</si>
  <si>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</si>
  <si>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</si>
  <si>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</si>
  <si>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</si>
  <si>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</si>
  <si>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</si>
  <si>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</si>
  <si>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</si>
  <si>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</si>
  <si>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</si>
  <si>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</si>
  <si>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</si>
  <si>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</si>
  <si>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</si>
  <si>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</si>
  <si>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</si>
  <si>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</si>
  <si>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</si>
  <si>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</si>
  <si>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</si>
  <si>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</si>
  <si>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</si>
  <si>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</si>
  <si>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</si>
  <si>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</si>
  <si>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</si>
  <si>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</si>
  <si>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</si>
  <si>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</si>
  <si>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</si>
  <si>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</si>
  <si>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</si>
  <si>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</si>
  <si>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</si>
  <si>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</si>
  <si>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</si>
  <si>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</si>
  <si>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</si>
  <si>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</si>
  <si>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</si>
  <si>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</si>
  <si>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</si>
  <si>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</si>
  <si>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</si>
  <si>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</si>
  <si>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</si>
  <si>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</si>
  <si>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</si>
  <si>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</si>
  <si>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</si>
  <si>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</si>
  <si>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</si>
  <si>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</si>
  <si>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</si>
  <si>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</si>
  <si>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</si>
  <si>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</si>
  <si>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</si>
  <si>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</si>
  <si>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</si>
  <si>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</si>
  <si>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</si>
  <si>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</si>
  <si>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</si>
  <si>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</si>
  <si>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</si>
  <si>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</si>
  <si>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</si>
  <si>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</si>
  <si>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</si>
  <si>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</si>
  <si>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</si>
  <si>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</si>
  <si>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</si>
  <si>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</si>
  <si>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</si>
  <si>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</si>
  <si>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</si>
  <si>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</si>
  <si>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</si>
  <si>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</si>
  <si>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</si>
  <si>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</si>
  <si>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</si>
  <si>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</si>
  <si>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</si>
  <si>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</si>
  <si>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</si>
  <si>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</si>
  <si>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</si>
  <si>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</si>
  <si>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</si>
  <si>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</si>
  <si>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</si>
  <si>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</si>
  <si>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</si>
  <si>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</si>
  <si>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</si>
  <si>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</si>
  <si>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</si>
  <si>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</si>
  <si>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</si>
  <si>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</si>
  <si>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</si>
  <si>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</si>
  <si>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</si>
  <si>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</si>
  <si>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</si>
  <si>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</si>
  <si>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</si>
  <si>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</si>
  <si>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</si>
  <si>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</si>
  <si>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</si>
  <si>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</si>
  <si>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</si>
  <si>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</si>
  <si>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</si>
  <si>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</si>
  <si>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</si>
  <si>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</si>
  <si>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</si>
  <si>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</si>
  <si>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</si>
  <si>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</si>
  <si>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</si>
  <si>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</si>
  <si>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</si>
  <si>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</si>
  <si>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</si>
  <si>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</si>
  <si>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</si>
  <si>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</si>
  <si>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</si>
  <si>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</si>
  <si>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</si>
  <si>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</si>
  <si>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</si>
  <si>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</si>
  <si>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</si>
  <si>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</si>
  <si>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</si>
  <si>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</si>
  <si>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</si>
  <si>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</si>
  <si>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</si>
  <si>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</si>
  <si>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</si>
  <si>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</si>
  <si>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</si>
  <si>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</si>
  <si>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</si>
  <si>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</si>
  <si>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</si>
  <si>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</si>
  <si>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</si>
  <si>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</si>
  <si>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</si>
  <si>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</si>
  <si>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</si>
  <si>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</si>
  <si>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</si>
  <si>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</si>
  <si>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</si>
  <si>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</si>
  <si>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</si>
  <si>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</si>
  <si>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</si>
  <si>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</si>
  <si>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</si>
  <si>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</si>
  <si>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</si>
  <si>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</si>
  <si>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</si>
  <si>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</si>
  <si>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</si>
  <si>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</si>
  <si>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</si>
  <si>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</si>
  <si>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</si>
  <si>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</si>
  <si>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</si>
  <si>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</si>
  <si>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</si>
  <si>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</si>
  <si>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</si>
  <si>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</si>
  <si>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</si>
  <si>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</si>
  <si>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</si>
  <si>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</si>
  <si>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</si>
  <si>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</si>
  <si>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</si>
  <si>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</si>
  <si>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</si>
  <si>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</si>
  <si>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</si>
  <si>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</si>
  <si>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</si>
  <si>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</si>
  <si>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</si>
  <si>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</si>
  <si>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</si>
  <si>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</si>
  <si>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</si>
  <si>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</si>
  <si>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</si>
  <si>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</si>
  <si>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</si>
  <si>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</si>
  <si>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</si>
  <si>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</si>
  <si>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</si>
  <si>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</si>
  <si>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</si>
  <si>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</si>
  <si>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</si>
  <si>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</si>
  <si>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</si>
  <si>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</si>
  <si>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</si>
  <si>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</si>
  <si>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</si>
  <si>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</si>
  <si>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</si>
  <si>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</si>
  <si>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</si>
  <si>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</si>
  <si>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</si>
  <si>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</si>
  <si>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</si>
  <si>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</si>
  <si>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</si>
  <si>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</si>
  <si>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</si>
  <si>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</si>
  <si>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</si>
  <si>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</si>
  <si>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</si>
  <si>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</si>
  <si>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</si>
  <si>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</si>
  <si>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</si>
  <si>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</si>
  <si>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</si>
  <si>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</si>
  <si>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</si>
  <si>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</si>
  <si>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</si>
  <si>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</si>
  <si>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</si>
  <si>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</si>
  <si>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</si>
  <si>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</si>
  <si>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</si>
  <si>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</si>
  <si>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</si>
  <si>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</si>
  <si>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</si>
  <si>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</si>
  <si>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</si>
  <si>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</si>
  <si>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</si>
  <si>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</si>
  <si>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</si>
  <si>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</si>
  <si>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</si>
  <si>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</si>
  <si>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</si>
  <si>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</si>
  <si>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</si>
  <si>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</si>
  <si>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</si>
  <si>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</si>
  <si>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</si>
  <si>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</si>
  <si>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</si>
  <si>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</si>
  <si>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</si>
  <si>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</si>
  <si>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</si>
  <si>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</si>
  <si>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</si>
  <si>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</si>
  <si>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</si>
  <si>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</si>
  <si>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</si>
  <si>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</si>
  <si>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</si>
  <si>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</si>
  <si>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</si>
  <si>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</si>
  <si>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</si>
  <si>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</si>
  <si>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</si>
  <si>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</si>
  <si>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</si>
  <si>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</si>
  <si>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</si>
  <si>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</si>
  <si>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</si>
  <si>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</si>
  <si>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</si>
  <si>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</si>
  <si>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</si>
  <si>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</si>
  <si>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</si>
  <si>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</si>
  <si>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</si>
  <si>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</si>
  <si>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</si>
  <si>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</si>
  <si>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</si>
  <si>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</si>
  <si>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</si>
  <si>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</si>
  <si>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</si>
  <si>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</si>
  <si>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</si>
  <si>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</si>
  <si>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</si>
  <si>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</si>
  <si>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</si>
  <si>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</si>
  <si>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</si>
  <si>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</si>
  <si>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</si>
  <si>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</si>
  <si>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</si>
  <si>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</si>
  <si>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</si>
  <si>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</si>
  <si>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</si>
  <si>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</si>
  <si>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</si>
  <si>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</si>
  <si>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</si>
  <si>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</si>
  <si>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</si>
  <si>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</si>
  <si>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</si>
  <si>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</si>
  <si>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</si>
  <si>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</si>
  <si>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</si>
  <si>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</si>
  <si>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</si>
  <si>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</si>
  <si>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</si>
  <si>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</si>
  <si>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</si>
  <si>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</si>
  <si>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</si>
  <si>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</si>
  <si>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</si>
  <si>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</si>
  <si>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</si>
  <si>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</si>
  <si>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</si>
  <si>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</si>
  <si>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</si>
  <si>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</si>
  <si>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</si>
  <si>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</si>
  <si>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</si>
  <si>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</si>
  <si>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</si>
  <si>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</si>
  <si>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</si>
  <si>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</si>
  <si>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</si>
  <si>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</si>
  <si>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</si>
  <si>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</si>
  <si>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</si>
  <si>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</si>
  <si>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</si>
  <si>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</si>
  <si>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</si>
  <si>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</si>
  <si>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</si>
  <si>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</si>
  <si>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</si>
  <si>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</si>
  <si>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</si>
  <si>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</si>
  <si>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</si>
  <si>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</si>
  <si>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</si>
  <si>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</si>
  <si>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</si>
  <si>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</si>
  <si>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</si>
  <si>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</si>
  <si>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</si>
  <si>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</si>
  <si>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</si>
  <si>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</si>
  <si>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</si>
  <si>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</si>
  <si>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</si>
  <si>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</si>
  <si>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</si>
  <si>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</si>
  <si>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</si>
  <si>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</si>
  <si>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</si>
  <si>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</si>
  <si>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</si>
  <si>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</si>
  <si>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</si>
  <si>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</si>
  <si>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</si>
  <si>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</si>
  <si>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</si>
  <si>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</si>
  <si>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</si>
  <si>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</si>
  <si>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</si>
  <si>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</si>
  <si>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</si>
  <si>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</si>
  <si>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</si>
  <si>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</si>
  <si>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</si>
  <si>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</si>
  <si>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</si>
  <si>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</si>
  <si>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</si>
  <si>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</si>
  <si>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</si>
  <si>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</si>
  <si>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</si>
  <si>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</si>
  <si>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</si>
  <si>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</si>
  <si>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</si>
  <si>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</si>
  <si>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</si>
  <si>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</si>
  <si>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</si>
  <si>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</si>
  <si>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</si>
  <si>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</si>
  <si>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</si>
  <si>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</si>
  <si>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</si>
  <si>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</si>
  <si>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</si>
  <si>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</si>
  <si>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</si>
  <si>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</si>
  <si>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</si>
  <si>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</si>
  <si>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</si>
  <si>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</si>
  <si>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</si>
  <si>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</si>
  <si>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</si>
  <si>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</si>
  <si>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</si>
  <si>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</si>
  <si>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</si>
  <si>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</si>
  <si>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</si>
  <si>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</si>
  <si>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</si>
  <si>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</si>
  <si>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</si>
  <si>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</si>
  <si>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</si>
  <si>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</si>
  <si>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</si>
  <si>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</si>
  <si>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</si>
  <si>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</si>
  <si>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</si>
  <si>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</si>
  <si>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</si>
  <si>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</si>
  <si>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</si>
  <si>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</si>
  <si>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</si>
  <si>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</si>
  <si>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</si>
  <si>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</si>
  <si>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</si>
  <si>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</si>
  <si>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</si>
  <si>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</si>
  <si>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</si>
  <si>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</si>
  <si>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</si>
  <si>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</si>
  <si>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</si>
  <si>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</si>
  <si>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</si>
  <si>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</si>
  <si>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</si>
  <si>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</si>
  <si>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</si>
  <si>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</si>
  <si>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</si>
  <si>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</si>
  <si>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</si>
  <si>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</si>
  <si>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</si>
  <si>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</si>
  <si>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</si>
  <si>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</si>
  <si>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</si>
  <si>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</si>
  <si>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</si>
  <si>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</si>
  <si>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</si>
  <si>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</si>
  <si>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</si>
  <si>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</si>
  <si>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</si>
  <si>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</si>
  <si>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</si>
  <si>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</si>
  <si>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</si>
  <si>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</si>
  <si>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</si>
  <si>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</si>
  <si>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</si>
  <si>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</si>
  <si>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</si>
  <si>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</si>
  <si>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</si>
  <si>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</si>
  <si>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</si>
  <si>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</si>
  <si>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</si>
  <si>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</si>
  <si>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</si>
  <si>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</si>
  <si>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</si>
  <si>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</si>
  <si>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</si>
  <si>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</si>
  <si>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</si>
  <si>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</si>
  <si>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</si>
  <si>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</si>
  <si>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</si>
  <si>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</si>
  <si>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</si>
  <si>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</si>
  <si>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</si>
  <si>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</si>
  <si>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</si>
  <si>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</si>
  <si>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</si>
  <si>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</si>
  <si>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</si>
  <si>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</si>
  <si>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</si>
  <si>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</si>
  <si>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</si>
  <si>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</si>
  <si>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</si>
  <si>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</si>
  <si>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</si>
  <si>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</si>
  <si>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</si>
  <si>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</si>
  <si>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</si>
  <si>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</si>
  <si>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</si>
  <si>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</si>
  <si>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</si>
  <si>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</si>
  <si>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</si>
  <si>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</si>
  <si>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</si>
  <si>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</si>
  <si>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</si>
  <si>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</si>
  <si>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</si>
  <si>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</si>
  <si>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</si>
  <si>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</si>
  <si>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</si>
  <si>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</si>
  <si>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</si>
  <si>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</si>
  <si>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</si>
  <si>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</si>
  <si>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</si>
  <si>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</si>
  <si>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</si>
  <si>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</si>
  <si>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</si>
  <si>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</si>
  <si>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</si>
  <si>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</si>
  <si>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</si>
  <si>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</si>
  <si>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</si>
  <si>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</si>
  <si>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</si>
  <si>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</si>
  <si>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</si>
  <si>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</si>
  <si>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</si>
  <si>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</si>
  <si>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</si>
  <si>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</si>
  <si>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</si>
  <si>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</si>
  <si>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</si>
  <si>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</si>
  <si>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</si>
  <si>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</si>
  <si>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</si>
  <si>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</si>
  <si>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</si>
  <si>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</si>
  <si>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</si>
  <si>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</si>
  <si>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</si>
  <si>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</si>
  <si>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</si>
  <si>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</si>
  <si>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</si>
  <si>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</si>
  <si>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</si>
  <si>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</si>
  <si>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</si>
  <si>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</si>
  <si>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</si>
  <si>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</si>
  <si>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</si>
  <si>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</si>
  <si>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</si>
  <si>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</si>
  <si>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</si>
  <si>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</si>
  <si>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</si>
  <si>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</si>
  <si>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</si>
  <si>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</si>
  <si>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</si>
  <si>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</si>
  <si>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</si>
  <si>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</si>
  <si>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</si>
  <si>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</si>
  <si>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</si>
  <si>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</si>
  <si>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</si>
  <si>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</si>
  <si>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</si>
  <si>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</si>
  <si>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</si>
  <si>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</si>
  <si>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</si>
  <si>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</si>
  <si>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</si>
  <si>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</si>
  <si>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</si>
  <si>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</si>
  <si>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</si>
  <si>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</si>
  <si>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</si>
  <si>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</si>
  <si>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</si>
  <si>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</si>
  <si>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</si>
  <si>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</si>
  <si>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</si>
  <si>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</si>
  <si>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</si>
  <si>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</si>
  <si>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</si>
  <si>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</si>
  <si>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</si>
  <si>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</si>
  <si>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</si>
  <si>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</si>
  <si>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</si>
  <si>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</si>
  <si>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</si>
  <si>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</si>
  <si>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</si>
  <si>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</si>
  <si>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</si>
  <si>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</si>
  <si>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</si>
  <si>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</si>
  <si>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</si>
  <si>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</si>
  <si>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</si>
  <si>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</si>
  <si>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</si>
  <si>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</si>
  <si>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</si>
  <si>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</si>
  <si>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</si>
  <si>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</si>
  <si>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</si>
  <si>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</si>
  <si>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</si>
  <si>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</si>
  <si>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</si>
  <si>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</si>
  <si>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</si>
  <si>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</si>
  <si>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</si>
  <si>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</si>
  <si>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</si>
  <si>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</si>
  <si>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</si>
  <si>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</si>
  <si>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</si>
  <si>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</si>
  <si>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</si>
  <si>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</si>
  <si>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</si>
  <si>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</si>
  <si>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</si>
  <si>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</si>
  <si>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</si>
  <si>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</si>
  <si>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</si>
  <si>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</si>
  <si>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</si>
  <si>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</si>
  <si>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</si>
  <si>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</si>
  <si>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</si>
  <si>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</si>
  <si>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</si>
  <si>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</si>
  <si>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</si>
  <si>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</si>
  <si>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</si>
  <si>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</si>
  <si>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</si>
  <si>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</si>
  <si>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</si>
  <si>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</si>
  <si>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</si>
  <si>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</si>
  <si>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</si>
  <si>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</si>
  <si>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</si>
  <si>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</si>
  <si>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</si>
  <si>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</si>
  <si>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</si>
  <si>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</si>
  <si>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</si>
  <si>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</si>
  <si>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</si>
  <si>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</si>
  <si>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</si>
  <si>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</si>
  <si>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</si>
  <si>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</si>
  <si>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</si>
  <si>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</si>
  <si>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</si>
  <si>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</si>
  <si>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</si>
  <si>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</si>
  <si>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</si>
  <si>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</si>
  <si>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</si>
  <si>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</si>
  <si>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</si>
  <si>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</si>
  <si>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</si>
  <si>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</si>
  <si>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</si>
  <si>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</si>
  <si>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</si>
  <si>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</si>
  <si>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</si>
  <si>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</si>
  <si>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</si>
  <si>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</si>
  <si>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</si>
  <si>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</si>
  <si>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</si>
  <si>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</si>
  <si>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</si>
  <si>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</si>
  <si>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</si>
  <si>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</si>
  <si>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</si>
  <si>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</si>
  <si>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</si>
  <si>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</si>
  <si>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</si>
  <si>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</si>
  <si>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</si>
  <si>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</si>
  <si>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</si>
  <si>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</si>
  <si>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</si>
  <si>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</si>
  <si>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</si>
  <si>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</si>
  <si>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</si>
  <si>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</si>
  <si>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</si>
  <si>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</si>
  <si>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</si>
  <si>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</si>
  <si>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</si>
  <si>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</si>
  <si>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</si>
  <si>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</si>
  <si>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</si>
  <si>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</si>
  <si>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</si>
  <si>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</si>
  <si>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</si>
  <si>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</si>
  <si>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</si>
  <si>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</si>
  <si>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</si>
  <si>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</si>
  <si>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</si>
  <si>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</si>
  <si>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</si>
  <si>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</si>
  <si>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</si>
  <si>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</si>
  <si>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</si>
  <si>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</si>
  <si>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</si>
  <si>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</si>
  <si>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</si>
  <si>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</si>
  <si>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</si>
  <si>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</si>
  <si>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</si>
  <si>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</si>
  <si>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</si>
  <si>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</si>
  <si>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</si>
  <si>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</si>
  <si>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</si>
  <si>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</si>
  <si>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</si>
  <si>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</si>
  <si>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</si>
  <si>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</si>
  <si>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</si>
  <si>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</si>
  <si>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</si>
  <si>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</si>
  <si>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</si>
  <si>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</si>
  <si>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</si>
  <si>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</si>
  <si>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</si>
  <si>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</si>
  <si>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</si>
  <si>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</si>
  <si>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</si>
  <si>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</si>
  <si>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</si>
  <si>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</si>
  <si>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</si>
  <si>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</si>
  <si>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</si>
  <si>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</si>
  <si>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</si>
  <si>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</si>
  <si>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</si>
  <si>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</si>
  <si>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</si>
  <si>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</si>
  <si>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</si>
  <si>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</si>
  <si>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</si>
  <si>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</si>
  <si>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</si>
  <si>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</si>
  <si>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</si>
  <si>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</si>
  <si>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</si>
  <si>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</si>
  <si>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</si>
  <si>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</si>
  <si>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</si>
  <si>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</si>
  <si>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</si>
  <si>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</si>
  <si>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</si>
  <si>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</si>
  <si>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</si>
  <si>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</si>
  <si>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</si>
  <si>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</si>
  <si>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</si>
  <si>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</si>
  <si>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</si>
  <si>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</si>
  <si>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</si>
  <si>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</si>
  <si>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</si>
  <si>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</si>
  <si>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</si>
  <si>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</si>
  <si>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</si>
  <si>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</si>
  <si>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</si>
  <si>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</si>
  <si>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</si>
  <si>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</si>
  <si>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</si>
  <si>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</si>
  <si>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</si>
  <si>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</si>
  <si>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</si>
  <si>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</si>
  <si>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</si>
  <si>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</si>
  <si>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</si>
  <si>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</si>
  <si>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</si>
  <si>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</si>
  <si>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</si>
  <si>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</si>
  <si>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</si>
  <si>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</si>
  <si>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</si>
  <si>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</si>
  <si>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</si>
  <si>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</si>
  <si>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</si>
  <si>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</si>
  <si>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</si>
  <si>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</si>
  <si>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</si>
  <si>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</si>
  <si>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</si>
  <si>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</si>
  <si>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</si>
  <si>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</si>
  <si>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</si>
  <si>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</si>
  <si>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</si>
  <si>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</si>
  <si>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</si>
  <si>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</si>
  <si>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</si>
  <si>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</si>
  <si>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</si>
  <si>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</si>
  <si>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</si>
  <si>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</si>
  <si>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</si>
  <si>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</si>
  <si>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</si>
  <si>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</si>
  <si>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</si>
  <si>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</si>
  <si>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</si>
  <si>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</si>
  <si>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</si>
  <si>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</si>
  <si>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</si>
  <si>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</si>
  <si>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</si>
  <si>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</si>
  <si>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</si>
  <si>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</si>
  <si>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</si>
  <si>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</si>
  <si>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</si>
  <si>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</si>
  <si>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</si>
  <si>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</si>
  <si>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</si>
  <si>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</si>
  <si>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</si>
  <si>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</si>
  <si>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</si>
  <si>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</si>
  <si>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</si>
  <si>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</si>
  <si>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</si>
  <si>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</si>
  <si>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</si>
  <si>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</si>
  <si>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</si>
  <si>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</si>
  <si>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</si>
  <si>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</si>
  <si>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</si>
  <si>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</si>
  <si>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</si>
  <si>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</si>
  <si>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</si>
  <si>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</si>
  <si>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</si>
  <si>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</si>
  <si>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</si>
  <si>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</si>
  <si>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</si>
  <si>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</si>
  <si>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</si>
  <si>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</si>
  <si>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</si>
  <si>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</si>
  <si>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</si>
  <si>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</si>
  <si>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</si>
  <si>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</si>
  <si>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</si>
  <si>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</si>
  <si>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</si>
  <si>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</si>
  <si>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</si>
  <si>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</si>
  <si>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</si>
  <si>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</si>
  <si>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</si>
  <si>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</si>
  <si>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</si>
  <si>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</si>
  <si>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</si>
  <si>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</si>
  <si>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</si>
  <si>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</si>
  <si>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</si>
  <si>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</si>
  <si>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</si>
  <si>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</si>
  <si>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</si>
  <si>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</si>
  <si>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</si>
  <si>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</si>
  <si>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</si>
  <si>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</si>
  <si>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</si>
  <si>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</si>
  <si>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</si>
  <si>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</si>
  <si>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</si>
  <si>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</si>
  <si>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</si>
  <si>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</si>
  <si>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</si>
  <si>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</si>
  <si>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</si>
  <si>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</si>
  <si>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</si>
  <si>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</si>
  <si>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</si>
  <si>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</si>
  <si>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</si>
  <si>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</si>
  <si>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</si>
  <si>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</si>
  <si>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</si>
  <si>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</si>
  <si>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</si>
  <si>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</si>
  <si>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</si>
  <si>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</si>
  <si>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</si>
  <si>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</si>
  <si>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</si>
  <si>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</si>
  <si>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</si>
  <si>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</si>
  <si>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</si>
  <si>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</si>
  <si>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</si>
  <si>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</si>
  <si>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</si>
  <si>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</si>
  <si>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</si>
  <si>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</si>
  <si>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</si>
  <si>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</si>
  <si>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</si>
  <si>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</si>
  <si>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</si>
  <si>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</si>
  <si>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</si>
  <si>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</si>
  <si>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</si>
  <si>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</si>
  <si>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</si>
  <si>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</si>
  <si>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</si>
  <si>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</si>
  <si>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</si>
  <si>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</si>
  <si>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</si>
  <si>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</si>
  <si>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</si>
  <si>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</si>
  <si>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</si>
  <si>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</si>
  <si>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</si>
  <si>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</si>
  <si>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</si>
  <si>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</si>
  <si>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</si>
  <si>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</si>
  <si>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</si>
  <si>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</si>
  <si>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</si>
  <si>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</si>
  <si>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</si>
  <si>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</si>
  <si>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</si>
  <si>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</si>
  <si>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</si>
  <si>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</si>
  <si>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</si>
  <si>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</si>
  <si>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</si>
  <si>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</si>
  <si>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</si>
  <si>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</si>
  <si>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</si>
  <si>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</si>
  <si>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</si>
  <si>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</si>
  <si>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</si>
  <si>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</si>
  <si>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</si>
  <si>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</si>
  <si>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</si>
  <si>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</si>
  <si>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</si>
  <si>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</si>
  <si>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</si>
  <si>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</si>
  <si>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</si>
  <si>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</si>
  <si>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</si>
  <si>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</si>
  <si>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</si>
  <si>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</si>
  <si>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</si>
  <si>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</si>
  <si>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</si>
  <si>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</si>
  <si>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</si>
  <si>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</si>
  <si>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</si>
  <si>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</si>
  <si>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</si>
  <si>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</si>
  <si>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</si>
  <si>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</si>
  <si>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</si>
  <si>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</si>
  <si>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</si>
  <si>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</si>
  <si>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</si>
  <si>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</si>
  <si>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</si>
  <si>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</si>
  <si>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</si>
  <si>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</si>
  <si>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</si>
  <si>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</si>
  <si>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</si>
  <si>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</si>
  <si>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</si>
  <si>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</si>
  <si>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</si>
  <si>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</si>
  <si>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</si>
  <si>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</si>
  <si>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</si>
  <si>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</si>
  <si>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</si>
  <si>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</si>
  <si>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</si>
  <si>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</si>
  <si>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</si>
  <si>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</si>
  <si>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</si>
  <si>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</si>
  <si>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</si>
  <si>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</si>
  <si>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</si>
  <si>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</si>
  <si>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</si>
  <si>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</si>
  <si>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</si>
  <si>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</si>
  <si>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</si>
  <si>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</si>
  <si>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</si>
  <si>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</si>
  <si>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</si>
  <si>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</si>
  <si>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</si>
  <si>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</si>
  <si>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</si>
  <si>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</si>
  <si>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</si>
  <si>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</si>
  <si>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</si>
  <si>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</si>
  <si>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</si>
  <si>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</si>
  <si>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</si>
  <si>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</si>
  <si>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</si>
  <si>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</si>
  <si>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</si>
  <si>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</si>
  <si>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</si>
  <si>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</si>
  <si>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</si>
  <si>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</si>
  <si>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</si>
  <si>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</si>
  <si>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</si>
  <si>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</si>
  <si>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</si>
  <si>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</si>
  <si>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</si>
  <si>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</si>
  <si>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</si>
  <si>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</si>
  <si>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</si>
  <si>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</si>
  <si>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</si>
  <si>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</si>
  <si>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</si>
  <si>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</si>
  <si>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</si>
  <si>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</si>
  <si>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</si>
  <si>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</si>
  <si>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</si>
  <si>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</si>
  <si>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</si>
  <si>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</si>
  <si>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</si>
  <si>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</si>
  <si>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</si>
  <si>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</si>
  <si>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</si>
  <si>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</si>
  <si>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</si>
  <si>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</si>
  <si>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</si>
  <si>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</si>
  <si>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</si>
  <si>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</si>
  <si>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</si>
  <si>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</si>
  <si>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</si>
  <si>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</si>
  <si>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</si>
  <si>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</si>
  <si>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</si>
  <si>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</si>
  <si>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</si>
  <si>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</si>
  <si>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</si>
  <si>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</si>
  <si>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</si>
  <si>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</si>
  <si>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</si>
  <si>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</si>
  <si>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</si>
  <si>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</si>
  <si>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</si>
  <si>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</si>
  <si>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</si>
  <si>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</si>
  <si>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</si>
  <si>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</si>
  <si>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</si>
  <si>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</si>
  <si>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</si>
  <si>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</si>
  <si>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</si>
  <si>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</si>
  <si>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</si>
  <si>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</si>
  <si>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</si>
  <si>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</si>
  <si>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</si>
  <si>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</si>
  <si>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</si>
  <si>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</si>
  <si>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</si>
  <si>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</si>
  <si>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</si>
  <si>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</si>
  <si>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</si>
  <si>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</si>
  <si>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</si>
  <si>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</si>
  <si>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</si>
  <si>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</si>
  <si>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</si>
  <si>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</si>
  <si>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</si>
  <si>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</si>
  <si>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</si>
  <si>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</si>
  <si>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</si>
  <si>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</si>
  <si>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</si>
  <si>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</si>
  <si>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</si>
  <si>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</si>
  <si>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</si>
  <si>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</si>
  <si>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</si>
  <si>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</si>
  <si>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</si>
  <si>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</si>
  <si>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</si>
  <si>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</si>
  <si>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</si>
  <si>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</si>
  <si>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</si>
  <si>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</si>
  <si>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</si>
  <si>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</si>
  <si>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</si>
  <si>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</si>
  <si>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</si>
  <si>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</si>
  <si>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</si>
  <si>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</si>
  <si>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</si>
  <si>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</si>
  <si>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</si>
  <si>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</si>
  <si>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</si>
  <si>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</si>
  <si>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</si>
  <si>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</si>
  <si>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</si>
  <si>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</si>
  <si>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</si>
  <si>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</si>
  <si>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</si>
  <si>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</si>
  <si>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</si>
  <si>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</si>
  <si>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</si>
  <si>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</si>
  <si>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</si>
  <si>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</si>
  <si>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</si>
  <si>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</si>
  <si>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</si>
  <si>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</si>
  <si>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</si>
  <si>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</si>
  <si>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</si>
  <si>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</si>
  <si>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</si>
  <si>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</si>
  <si>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</si>
  <si>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</si>
  <si>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</si>
  <si>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</si>
  <si>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</si>
  <si>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</si>
  <si>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</si>
  <si>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</si>
  <si>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</si>
  <si>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</si>
  <si>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</si>
  <si>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</si>
  <si>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</si>
  <si>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</si>
  <si>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</si>
  <si>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</si>
  <si>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</si>
  <si>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</si>
  <si>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</si>
  <si>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</si>
  <si>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</si>
  <si>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</si>
  <si>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</si>
  <si>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</si>
  <si>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</si>
  <si>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</si>
  <si>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</si>
  <si>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</si>
  <si>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</si>
  <si>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</si>
  <si>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</si>
  <si>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</si>
  <si>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</si>
  <si>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</si>
  <si>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</si>
  <si>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</si>
  <si>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</si>
  <si>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</si>
  <si>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</si>
  <si>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</si>
  <si>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</si>
  <si>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</si>
  <si>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</si>
  <si>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</si>
  <si>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</si>
  <si>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</si>
  <si>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</si>
  <si>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</si>
  <si>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</si>
  <si>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</si>
  <si>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</si>
  <si>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</si>
  <si>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</si>
  <si>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</si>
  <si>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</si>
  <si>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</si>
  <si>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</si>
  <si>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</si>
  <si>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</si>
  <si>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</si>
  <si>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</si>
  <si>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</si>
  <si>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</si>
  <si>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</si>
  <si>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</si>
  <si>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</si>
  <si>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</si>
  <si>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</si>
  <si>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</si>
  <si>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</si>
  <si>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</si>
  <si>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</si>
  <si>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</si>
  <si>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</si>
  <si>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</si>
  <si>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</si>
  <si>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</si>
  <si>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</si>
  <si>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</si>
  <si>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</si>
  <si>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</si>
  <si>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</si>
  <si>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</si>
  <si>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</si>
  <si>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</si>
  <si>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</si>
  <si>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</si>
  <si>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</si>
  <si>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</si>
  <si>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</si>
  <si>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</si>
  <si>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</si>
  <si>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</si>
  <si>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</si>
  <si>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</si>
  <si>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</si>
  <si>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</si>
  <si>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</si>
  <si>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</si>
  <si>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</si>
  <si>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</si>
  <si>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</si>
  <si>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</si>
  <si>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</si>
  <si>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</si>
  <si>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</si>
  <si>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</si>
  <si>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</si>
  <si>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</si>
  <si>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</si>
  <si>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</si>
  <si>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</si>
  <si>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</si>
  <si>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</si>
  <si>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</si>
  <si>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</si>
  <si>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</si>
  <si>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</si>
  <si>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</si>
  <si>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</si>
  <si>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</si>
  <si>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</si>
  <si>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</si>
  <si>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</si>
  <si>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</si>
  <si>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</si>
  <si>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</si>
  <si>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</si>
  <si>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</si>
  <si>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</si>
  <si>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</si>
  <si>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</si>
  <si>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</si>
  <si>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</si>
  <si>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</si>
  <si>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</si>
  <si>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</si>
  <si>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</si>
  <si>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</si>
  <si>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</si>
  <si>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</si>
  <si>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</si>
  <si>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</si>
  <si>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</si>
  <si>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</si>
  <si>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</si>
  <si>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</si>
  <si>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</si>
  <si>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</si>
  <si>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</si>
  <si>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</si>
  <si>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</si>
  <si>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</si>
  <si>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</si>
  <si>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</si>
  <si>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</si>
  <si>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</si>
  <si>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</si>
  <si>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</si>
  <si>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</si>
  <si>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</si>
  <si>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</si>
  <si>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</si>
  <si>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</si>
  <si>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</si>
  <si>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</si>
  <si>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</si>
  <si>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</si>
  <si>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</si>
  <si>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</si>
  <si>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</si>
  <si>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</si>
  <si>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</si>
  <si>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</si>
  <si>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</si>
  <si>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</si>
  <si>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</si>
  <si>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</si>
  <si>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</si>
  <si>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</si>
  <si>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</si>
  <si>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</si>
  <si>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</si>
  <si>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</si>
  <si>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</si>
  <si>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</si>
  <si>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</si>
  <si>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</si>
  <si>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</si>
  <si>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</si>
  <si>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</si>
  <si>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</si>
  <si>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</si>
  <si>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</si>
  <si>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</si>
  <si>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</si>
  <si>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</si>
  <si>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</si>
  <si>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</si>
  <si>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</si>
  <si>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</si>
  <si>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</si>
  <si>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</si>
  <si>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</si>
  <si>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</si>
  <si>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</si>
  <si>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</si>
  <si>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</si>
  <si>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</si>
  <si>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</si>
  <si>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</si>
  <si>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</si>
  <si>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</si>
  <si>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</si>
  <si>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</si>
  <si>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</si>
  <si>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</si>
  <si>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</si>
  <si>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</si>
  <si>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</si>
  <si>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</si>
  <si>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</si>
  <si>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</si>
  <si>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</si>
  <si>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</si>
  <si>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</si>
  <si>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</si>
  <si>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</si>
  <si>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</si>
  <si>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</si>
  <si>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</si>
  <si>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</si>
  <si>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</si>
  <si>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</si>
  <si>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</si>
  <si>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</si>
  <si>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</si>
  <si>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</si>
  <si>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</si>
  <si>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</si>
  <si>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</si>
  <si>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</si>
  <si>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</si>
  <si>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</si>
  <si>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</si>
  <si>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</si>
  <si>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</si>
  <si>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</si>
  <si>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</si>
  <si>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</si>
  <si>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</si>
  <si>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</si>
  <si>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</si>
  <si>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</si>
  <si>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</si>
  <si>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</si>
  <si>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</si>
  <si>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</si>
  <si>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</si>
  <si>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</si>
  <si>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</si>
  <si>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</si>
  <si>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</si>
  <si>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</si>
  <si>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</si>
  <si>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</si>
  <si>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</si>
  <si>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</si>
  <si>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</si>
  <si>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</si>
  <si>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</si>
  <si>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</si>
  <si>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</si>
  <si>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</si>
  <si>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</si>
  <si>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</si>
  <si>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</si>
  <si>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</si>
  <si>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</si>
  <si>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</si>
  <si>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</si>
  <si>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</si>
  <si>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</si>
  <si>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</si>
  <si>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</si>
  <si>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</si>
  <si>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</si>
  <si>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</si>
  <si>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</si>
  <si>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</si>
  <si>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</si>
  <si>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</si>
  <si>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</si>
  <si>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</si>
  <si>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</si>
  <si>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</si>
  <si>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</si>
  <si>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</si>
  <si>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</si>
  <si>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</si>
  <si>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</si>
  <si>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</si>
  <si>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</si>
  <si>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</si>
  <si>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</si>
  <si>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</si>
  <si>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</si>
  <si>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</si>
  <si>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</si>
  <si>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</si>
  <si>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</si>
  <si>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</si>
  <si>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</si>
  <si>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</si>
  <si>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</si>
  <si>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</si>
  <si>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</si>
  <si>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</si>
  <si>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</si>
  <si>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</si>
  <si>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</si>
  <si>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</si>
  <si>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</si>
  <si>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</si>
  <si>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</si>
  <si>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</si>
  <si>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</si>
  <si>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</si>
  <si>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</si>
  <si>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</si>
  <si>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</si>
  <si>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</si>
  <si>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</si>
  <si>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</si>
  <si>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</si>
  <si>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</si>
  <si>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</si>
  <si>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</si>
  <si>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</si>
  <si>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</si>
  <si>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</si>
  <si>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</si>
  <si>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</si>
  <si>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</si>
  <si>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</si>
  <si>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</si>
  <si>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</si>
  <si>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</si>
  <si>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</si>
  <si>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</si>
  <si>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</si>
  <si>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</si>
  <si>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</si>
  <si>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</si>
  <si>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</si>
  <si>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</si>
  <si>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</si>
  <si>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</si>
  <si>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</si>
  <si>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</si>
  <si>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</si>
  <si>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</si>
  <si>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</si>
  <si>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</si>
  <si>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</si>
  <si>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</si>
  <si>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</si>
  <si>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</si>
  <si>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</si>
  <si>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</si>
  <si>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</si>
  <si>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</si>
  <si>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</si>
  <si>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</si>
  <si>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</si>
  <si>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</si>
  <si>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</si>
  <si>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</si>
  <si>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</si>
  <si>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</si>
  <si>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</si>
  <si>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</si>
  <si>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</si>
  <si>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</si>
  <si>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</si>
  <si>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</si>
  <si>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</si>
  <si>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</si>
  <si>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</si>
  <si>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</si>
  <si>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</si>
  <si>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</si>
  <si>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</si>
  <si>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</si>
  <si>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</si>
  <si>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</si>
  <si>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</si>
  <si>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</si>
  <si>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</si>
  <si>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</si>
  <si>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</si>
  <si>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</si>
  <si>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</si>
  <si>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</si>
  <si>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</si>
  <si>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</si>
  <si>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</si>
  <si>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</si>
  <si>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</si>
  <si>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</si>
  <si>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</si>
  <si>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</si>
  <si>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</si>
  <si>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</si>
  <si>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</si>
  <si>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</si>
  <si>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</si>
  <si>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</si>
  <si>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</si>
  <si>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</si>
  <si>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</si>
  <si>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</si>
  <si>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</si>
  <si>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</si>
  <si>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</si>
  <si>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</si>
  <si>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</si>
  <si>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</si>
  <si>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</si>
  <si>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</si>
  <si>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</si>
  <si>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</si>
  <si>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</si>
  <si>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</si>
  <si>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</si>
  <si>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</si>
  <si>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</si>
  <si>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</si>
  <si>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</si>
  <si>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</si>
  <si>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</si>
  <si>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</si>
  <si>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</si>
  <si>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</si>
  <si>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</si>
  <si>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</si>
  <si>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</si>
  <si>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</si>
  <si>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</si>
  <si>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</si>
  <si>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</si>
  <si>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</si>
  <si>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</si>
  <si>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</si>
  <si>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</si>
  <si>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</si>
  <si>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</si>
  <si>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</si>
  <si>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</si>
  <si>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</si>
  <si>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</si>
  <si>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</si>
  <si>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</si>
  <si>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</si>
  <si>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</si>
  <si>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</si>
  <si>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</si>
  <si>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</si>
  <si>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</si>
  <si>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</si>
  <si>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</si>
  <si>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</si>
  <si>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</si>
  <si>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</si>
  <si>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</si>
  <si>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</si>
  <si>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</si>
  <si>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</si>
  <si>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</si>
  <si>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</si>
  <si>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</si>
  <si>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</si>
  <si>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</si>
  <si>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</si>
  <si>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</si>
  <si>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</si>
  <si>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</si>
  <si>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</si>
  <si>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</si>
  <si>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</si>
  <si>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</si>
  <si>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</si>
  <si>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</si>
  <si>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</si>
  <si>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</si>
  <si>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</si>
  <si>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</si>
  <si>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</si>
  <si>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</si>
  <si>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</si>
  <si>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</si>
  <si>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</si>
  <si>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</si>
  <si>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</si>
  <si>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</si>
  <si>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</si>
  <si>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</si>
  <si>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</si>
  <si>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</si>
  <si>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</si>
  <si>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</si>
  <si>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</si>
  <si>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</si>
  <si>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</si>
  <si>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</si>
  <si>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</si>
  <si>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</si>
  <si>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</si>
  <si>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</si>
  <si>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</si>
  <si>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</si>
  <si>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</si>
  <si>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</si>
  <si>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</si>
  <si>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</si>
  <si>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</si>
  <si>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</si>
  <si>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</si>
  <si>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</si>
  <si>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</si>
  <si>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</si>
  <si>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</si>
  <si>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</si>
  <si>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</si>
  <si>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</si>
  <si>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</si>
  <si>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</si>
  <si>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</si>
  <si>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</si>
  <si>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</si>
  <si>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</si>
  <si>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</si>
  <si>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</si>
  <si>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</si>
  <si>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</si>
  <si>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</si>
  <si>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</si>
  <si>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</si>
  <si>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</si>
  <si>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</si>
  <si>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</si>
  <si>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</si>
  <si>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</si>
  <si>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</si>
  <si>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</si>
  <si>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</si>
  <si>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</si>
  <si>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</si>
  <si>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</si>
  <si>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</si>
  <si>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</si>
  <si>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</si>
  <si>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</si>
  <si>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</si>
  <si>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</si>
  <si>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</si>
  <si>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</si>
  <si>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</si>
  <si>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</si>
  <si>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</si>
  <si>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</si>
  <si>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</si>
  <si>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</si>
  <si>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</si>
  <si>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</si>
  <si>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</si>
  <si>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</si>
  <si>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</si>
  <si>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</si>
  <si>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</si>
  <si>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</si>
  <si>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</si>
  <si>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</si>
  <si>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</si>
  <si>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</si>
  <si>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</si>
  <si>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</si>
  <si>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</si>
  <si>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</si>
  <si>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</si>
  <si>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</si>
  <si>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</si>
  <si>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</si>
  <si>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</si>
  <si>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</si>
  <si>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</si>
  <si>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</si>
  <si>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</si>
  <si>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</si>
  <si>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</si>
  <si>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</si>
  <si>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</si>
  <si>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</si>
  <si>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</si>
  <si>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</si>
  <si>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</si>
  <si>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</si>
  <si>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</si>
  <si>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</si>
  <si>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</si>
  <si>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</si>
  <si>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</si>
  <si>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</si>
  <si>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</si>
  <si>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</si>
  <si>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</si>
  <si>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</si>
  <si>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</si>
  <si>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</si>
  <si>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</si>
  <si>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</si>
  <si>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</si>
  <si>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</si>
  <si>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</si>
  <si>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</si>
  <si>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</si>
  <si>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</si>
  <si>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</si>
  <si>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</si>
  <si>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</si>
  <si>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</si>
  <si>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</si>
  <si>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</si>
  <si>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</si>
  <si>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</si>
  <si>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</si>
  <si>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</si>
  <si>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</si>
  <si>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</si>
  <si>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</si>
  <si>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</si>
  <si>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</si>
  <si>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</si>
  <si>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</si>
  <si>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</si>
  <si>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</si>
  <si>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</si>
  <si>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</si>
  <si>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</si>
  <si>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</si>
  <si>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</si>
  <si>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</si>
  <si>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</si>
  <si>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</si>
  <si>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</si>
  <si>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</si>
  <si>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</si>
  <si>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</si>
  <si>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</si>
  <si>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</si>
  <si>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</si>
  <si>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</si>
  <si>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</si>
  <si>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</si>
  <si>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</si>
  <si>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</si>
  <si>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</si>
  <si>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</si>
  <si>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</si>
  <si>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</si>
  <si>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</si>
  <si>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</si>
  <si>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</si>
  <si>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</si>
  <si>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</si>
  <si>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</si>
  <si>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</si>
  <si>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</si>
  <si>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</si>
  <si>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</si>
  <si>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</si>
  <si>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</si>
  <si>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</si>
  <si>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</si>
  <si>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</si>
  <si>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</si>
  <si>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</si>
  <si>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</si>
  <si>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</si>
  <si>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</si>
  <si>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</si>
  <si>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</si>
  <si>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</si>
  <si>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</si>
  <si>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</si>
  <si>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</si>
  <si>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</si>
  <si>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</si>
  <si>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</si>
  <si>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</si>
  <si>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</si>
  <si>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</si>
  <si>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</si>
  <si>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</si>
  <si>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</si>
  <si>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</si>
  <si>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</si>
  <si>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</si>
  <si>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</si>
  <si>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</si>
  <si>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</si>
  <si>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</si>
  <si>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</si>
  <si>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</si>
  <si>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</si>
  <si>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</si>
  <si>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</si>
  <si>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</si>
  <si>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</si>
  <si>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</si>
  <si>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</si>
  <si>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</si>
  <si>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</si>
  <si>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</si>
  <si>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</si>
  <si>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</si>
  <si>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</si>
  <si>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</si>
  <si>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</si>
  <si>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</si>
  <si>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</si>
  <si>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</si>
  <si>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</si>
  <si>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</si>
  <si>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</si>
  <si>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</si>
  <si>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</si>
  <si>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</si>
  <si>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</si>
  <si>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</si>
  <si>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</si>
  <si>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</si>
  <si>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</si>
  <si>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</si>
  <si>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</si>
  <si>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</si>
  <si>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</si>
  <si>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</si>
  <si>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</si>
  <si>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</si>
  <si>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</si>
  <si>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</si>
  <si>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</si>
  <si>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</si>
  <si>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</si>
  <si>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</si>
  <si>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</si>
  <si>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</si>
  <si>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</si>
  <si>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</si>
  <si>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</si>
  <si>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</si>
  <si>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</si>
  <si>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</si>
  <si>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</si>
  <si>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</si>
  <si>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</si>
  <si>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</si>
  <si>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</si>
  <si>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</si>
  <si>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</si>
  <si>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</si>
  <si>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</si>
  <si>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</si>
  <si>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</si>
  <si>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</si>
  <si>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</si>
  <si>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</si>
  <si>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</si>
  <si>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</si>
  <si>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</si>
  <si>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</si>
  <si>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</si>
  <si>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</si>
  <si>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</si>
  <si>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</si>
  <si>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</si>
  <si>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</si>
  <si>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</si>
  <si>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</si>
  <si>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</si>
  <si>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</si>
  <si>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</si>
  <si>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</si>
  <si>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</si>
  <si>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</si>
  <si>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</si>
  <si>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</si>
  <si>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</si>
  <si>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</si>
  <si>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</si>
  <si>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</si>
  <si>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</si>
  <si>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</si>
  <si>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</si>
  <si>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</si>
  <si>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</si>
  <si>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</si>
  <si>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</si>
  <si>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</si>
  <si>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</si>
  <si>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</si>
  <si>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</si>
  <si>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</si>
  <si>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</si>
  <si>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</si>
  <si>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</si>
  <si>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</si>
  <si>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</si>
  <si>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</si>
  <si>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</si>
  <si>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</si>
  <si>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</si>
  <si>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</si>
  <si>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</si>
  <si>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</si>
  <si>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</si>
  <si>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</si>
  <si>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</si>
  <si>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</si>
  <si>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</si>
  <si>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</si>
  <si>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</si>
  <si>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</si>
  <si>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</si>
  <si>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</si>
  <si>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</si>
  <si>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</si>
  <si>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</si>
  <si>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</si>
  <si>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</si>
  <si>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</si>
  <si>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</si>
  <si>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</si>
  <si>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</si>
  <si>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</si>
  <si>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</si>
  <si>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</si>
  <si>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</si>
  <si>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</si>
  <si>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</si>
  <si>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</si>
  <si>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</si>
  <si>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</si>
  <si>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</si>
  <si>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</si>
  <si>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</si>
  <si>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</si>
  <si>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</si>
  <si>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</si>
  <si>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</si>
  <si>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</si>
  <si>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</si>
  <si>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</si>
  <si>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</si>
  <si>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</si>
  <si>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</si>
  <si>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</si>
  <si>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</si>
  <si>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</si>
  <si>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</si>
  <si>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</si>
  <si>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</si>
  <si>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</si>
  <si>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</si>
  <si>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</si>
  <si>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</si>
  <si>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</si>
  <si>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</si>
  <si>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</si>
  <si>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</si>
  <si>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</si>
  <si>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</si>
  <si>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</si>
  <si>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</si>
  <si>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</si>
  <si>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</si>
  <si>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</si>
  <si>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</si>
  <si>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</si>
  <si>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</si>
  <si>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</si>
  <si>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</si>
  <si>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</si>
  <si>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</si>
  <si>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</si>
  <si>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</si>
  <si>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</si>
  <si>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</si>
  <si>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</si>
  <si>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</si>
  <si>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</si>
  <si>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</si>
  <si>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</si>
  <si>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</si>
  <si>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</si>
  <si>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</si>
  <si>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</si>
  <si>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</si>
  <si>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</si>
  <si>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</si>
  <si>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</si>
  <si>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</si>
  <si>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</si>
  <si>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</si>
  <si>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</si>
  <si>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</si>
  <si>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</si>
  <si>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</si>
  <si>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</si>
  <si>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</si>
  <si>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</si>
  <si>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</si>
  <si>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</si>
  <si>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</si>
  <si>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</si>
  <si>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</si>
  <si>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</si>
  <si>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</si>
  <si>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</si>
  <si>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</si>
  <si>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</si>
  <si>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</si>
  <si>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</si>
  <si>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</si>
  <si>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</si>
  <si>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</si>
  <si>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</si>
  <si>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</si>
  <si>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</si>
  <si>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</si>
  <si>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</si>
  <si>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</si>
  <si>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</si>
  <si>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</si>
  <si>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</si>
  <si>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</si>
  <si>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</si>
  <si>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</si>
  <si>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</si>
  <si>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</si>
  <si>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</si>
  <si>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</si>
  <si>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</si>
  <si>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</si>
  <si>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</si>
  <si>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</si>
  <si>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</si>
  <si>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</si>
  <si>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</si>
  <si>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</si>
  <si>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</si>
  <si>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</si>
  <si>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</si>
  <si>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</si>
  <si>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</si>
  <si>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</si>
  <si>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</si>
  <si>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</si>
  <si>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</si>
  <si>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</si>
  <si>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</si>
  <si>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</si>
  <si>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</si>
  <si>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</si>
  <si>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</si>
  <si>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</si>
  <si>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</si>
  <si>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</si>
  <si>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</si>
  <si>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</si>
  <si>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</si>
  <si>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</si>
  <si>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</si>
  <si>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</si>
  <si>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</si>
  <si>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</si>
  <si>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</si>
  <si>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</si>
  <si>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</si>
  <si>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</si>
  <si>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</si>
  <si>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</si>
  <si>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</si>
  <si>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</si>
  <si>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</si>
  <si>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</si>
  <si>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</si>
  <si>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</si>
  <si>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</si>
  <si>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</si>
  <si>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</si>
  <si>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</si>
  <si>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</si>
  <si>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</si>
  <si>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</si>
  <si>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</si>
  <si>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</si>
  <si>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</si>
  <si>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</si>
  <si>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</si>
  <si>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</si>
  <si>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</si>
  <si>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</si>
  <si>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</si>
  <si>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</si>
  <si>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</si>
  <si>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</si>
  <si>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</si>
  <si>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</si>
  <si>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</si>
  <si>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</si>
  <si>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</si>
  <si>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</si>
  <si>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</si>
  <si>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</si>
  <si>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</si>
  <si>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</si>
  <si>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</si>
  <si>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</si>
  <si>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</si>
  <si>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</si>
  <si>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</si>
  <si>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</si>
  <si>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</si>
  <si>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</si>
  <si>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</si>
  <si>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</si>
  <si>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</si>
  <si>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</si>
  <si>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</si>
  <si>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</si>
  <si>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</si>
  <si>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</si>
  <si>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</si>
  <si>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</si>
  <si>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</si>
  <si>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</si>
  <si>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</si>
  <si>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</si>
  <si>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</si>
  <si>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</si>
  <si>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</si>
  <si>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</si>
  <si>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</si>
  <si>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</si>
  <si>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</si>
  <si>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</si>
  <si>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</si>
  <si>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</si>
  <si>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</si>
  <si>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</si>
  <si>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</si>
  <si>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</si>
  <si>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</si>
  <si>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</si>
  <si>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</si>
  <si>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</si>
  <si>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</si>
  <si>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</si>
  <si>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</si>
  <si>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</si>
  <si>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</si>
  <si>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</si>
  <si>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</si>
  <si>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</si>
  <si>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</si>
  <si>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</si>
  <si>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</si>
  <si>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</si>
  <si>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</si>
  <si>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</si>
  <si>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</si>
  <si>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</si>
  <si>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</si>
  <si>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</si>
  <si>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</si>
  <si>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</si>
  <si>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</si>
  <si>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</si>
  <si>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</si>
  <si>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</si>
  <si>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</si>
  <si>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</si>
  <si>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</si>
  <si>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</si>
  <si>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</si>
  <si>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</si>
  <si>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</si>
  <si>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</si>
  <si>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</si>
  <si>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</si>
  <si>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</si>
  <si>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</si>
  <si>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</si>
  <si>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</si>
  <si>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</si>
  <si>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</si>
  <si>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</si>
  <si>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</si>
  <si>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</si>
  <si>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</si>
  <si>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</si>
  <si>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</si>
  <si>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</si>
  <si>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</si>
  <si>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</si>
  <si>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</si>
  <si>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</si>
  <si>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</si>
  <si>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</si>
  <si>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</si>
  <si>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</si>
  <si>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</si>
  <si>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</si>
  <si>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</si>
  <si>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</si>
  <si>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</si>
  <si>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</si>
  <si>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</si>
  <si>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</si>
  <si>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</si>
  <si>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</si>
  <si>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</si>
  <si>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</si>
  <si>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</si>
  <si>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</si>
  <si>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</si>
  <si>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</si>
  <si>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</si>
  <si>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</si>
  <si>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</si>
  <si>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</si>
  <si>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</si>
  <si>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</si>
  <si>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</si>
  <si>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</si>
  <si>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</si>
  <si>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</si>
  <si>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</si>
  <si>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</si>
  <si>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</si>
  <si>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</si>
  <si>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</si>
  <si>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</si>
  <si>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</si>
  <si>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</si>
  <si>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</si>
  <si>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</si>
  <si>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</si>
  <si>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</si>
  <si>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</si>
  <si>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</si>
  <si>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</si>
  <si>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</si>
  <si>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</si>
  <si>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</si>
  <si>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</si>
  <si>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</si>
  <si>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</si>
  <si>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</si>
  <si>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</si>
  <si>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</si>
  <si>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</si>
  <si>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</si>
  <si>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</si>
  <si>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</si>
  <si>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</si>
  <si>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</si>
  <si>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</si>
  <si>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</si>
  <si>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</si>
  <si>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</si>
  <si>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</si>
  <si>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</si>
  <si>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</si>
  <si>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</si>
  <si>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</si>
  <si>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</si>
  <si>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</si>
  <si>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</si>
  <si>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</si>
  <si>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</si>
  <si>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</si>
  <si>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</si>
  <si>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</si>
  <si>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</si>
  <si>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</si>
  <si>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</si>
  <si>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</si>
  <si>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</si>
  <si>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</si>
  <si>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</si>
  <si>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</si>
  <si>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</si>
  <si>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</si>
  <si>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</si>
  <si>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</si>
  <si>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</si>
  <si>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</si>
  <si>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</si>
  <si>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</si>
  <si>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</si>
  <si>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</si>
  <si>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</si>
  <si>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</si>
  <si>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</si>
  <si>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</si>
  <si>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</si>
  <si>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</si>
  <si>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</si>
  <si>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</si>
  <si>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</si>
  <si>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</si>
  <si>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</si>
  <si>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</si>
  <si>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</si>
  <si>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</si>
  <si>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</si>
  <si>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</si>
  <si>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</si>
  <si>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</si>
  <si>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</si>
  <si>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</si>
  <si>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</si>
  <si>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</si>
  <si>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</si>
  <si>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</si>
  <si>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</si>
  <si>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</si>
  <si>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</si>
  <si>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</si>
  <si>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</si>
  <si>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</si>
  <si>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</si>
  <si>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</si>
  <si>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</si>
  <si>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</si>
  <si>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</si>
  <si>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</si>
  <si>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</si>
  <si>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</si>
  <si>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</si>
  <si>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</si>
  <si>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</si>
  <si>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</si>
  <si>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</si>
  <si>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</si>
  <si>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</si>
  <si>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</si>
  <si>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</si>
  <si>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</si>
  <si>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</si>
  <si>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</si>
  <si>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</si>
  <si>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</si>
  <si>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</si>
  <si>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</si>
  <si>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</si>
  <si>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</si>
  <si>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</si>
  <si>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</si>
  <si>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</si>
  <si>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</si>
  <si>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</si>
  <si>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</si>
  <si>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</si>
  <si>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</si>
  <si>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</si>
  <si>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</si>
  <si>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</si>
  <si>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</si>
  <si>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</si>
  <si>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</si>
  <si>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</si>
  <si>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</si>
  <si>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</si>
  <si>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</si>
  <si>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</si>
  <si>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</si>
  <si>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</si>
  <si>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</si>
  <si>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</si>
  <si>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</si>
  <si>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</si>
  <si>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</si>
  <si>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</si>
  <si>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</si>
  <si>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</si>
  <si>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</si>
  <si>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</si>
  <si>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</si>
  <si>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</si>
  <si>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</si>
  <si>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</si>
  <si>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</si>
  <si>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</si>
  <si>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</si>
  <si>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</si>
  <si>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</si>
  <si>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</si>
  <si>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</si>
  <si>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</si>
  <si>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</si>
  <si>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</si>
  <si>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</si>
  <si>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</si>
  <si>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</si>
  <si>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</si>
  <si>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</si>
  <si>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</si>
  <si>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</si>
  <si>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</si>
  <si>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</si>
  <si>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</si>
  <si>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</si>
  <si>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</si>
  <si>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</si>
  <si>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</si>
  <si>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</si>
  <si>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</si>
  <si>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</si>
  <si>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</si>
  <si>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</si>
  <si>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</si>
  <si>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</si>
  <si>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</si>
  <si>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</si>
  <si>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</si>
  <si>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</si>
  <si>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</si>
  <si>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</si>
  <si>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</si>
  <si>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</si>
  <si>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</si>
  <si>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</si>
  <si>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</si>
  <si>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</si>
  <si>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</si>
  <si>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</si>
  <si>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</si>
  <si>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</si>
  <si>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</si>
  <si>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</si>
  <si>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</si>
  <si>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</si>
  <si>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</si>
  <si>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</si>
  <si>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</si>
  <si>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</si>
  <si>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</si>
  <si>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</si>
  <si>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</si>
  <si>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</si>
  <si>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</si>
  <si>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</si>
  <si>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</si>
  <si>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</si>
  <si>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</si>
  <si>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</si>
  <si>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</si>
  <si>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</si>
  <si>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</si>
  <si>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</si>
  <si>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</si>
  <si>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</si>
  <si>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</si>
  <si>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</si>
  <si>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</si>
  <si>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</si>
  <si>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</si>
  <si>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</si>
  <si>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</si>
  <si>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</si>
  <si>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</si>
  <si>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</si>
  <si>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</si>
  <si>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</si>
  <si>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</si>
  <si>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</si>
  <si>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</si>
  <si>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</si>
  <si>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</si>
  <si>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</si>
  <si>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</si>
  <si>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</si>
  <si>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</si>
  <si>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</si>
  <si>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</si>
  <si>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</si>
  <si>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</si>
  <si>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</si>
  <si>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</si>
  <si>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</si>
  <si>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</si>
  <si>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</si>
  <si>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</si>
  <si>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</si>
  <si>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</si>
  <si>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</si>
  <si>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</si>
  <si>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</si>
  <si>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</si>
  <si>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</si>
  <si>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</si>
  <si>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</si>
  <si>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</si>
  <si>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</si>
  <si>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</si>
  <si>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</si>
  <si>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</si>
  <si>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</si>
  <si>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</si>
  <si>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</si>
  <si>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</si>
  <si>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</si>
  <si>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</si>
  <si>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</si>
  <si>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</si>
  <si>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</si>
  <si>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</si>
  <si>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</si>
  <si>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</si>
  <si>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</si>
  <si>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</si>
  <si>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</si>
  <si>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</si>
  <si>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</si>
  <si>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</si>
  <si>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</si>
  <si>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</si>
  <si>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</si>
  <si>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</si>
  <si>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</si>
  <si>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</si>
  <si>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</si>
  <si>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</si>
  <si>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</si>
  <si>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</si>
  <si>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</si>
  <si>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</si>
  <si>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</si>
  <si>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</si>
  <si>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</si>
  <si>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</si>
  <si>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</si>
  <si>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</si>
  <si>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</si>
  <si>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</si>
  <si>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</si>
  <si>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</si>
  <si>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</si>
  <si>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</si>
  <si>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</si>
  <si>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</si>
  <si>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</si>
  <si>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</si>
  <si>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</si>
  <si>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</si>
  <si>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</si>
  <si>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</si>
  <si>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</si>
  <si>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</si>
  <si>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</si>
  <si>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</si>
  <si>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</si>
  <si>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</si>
  <si>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</si>
  <si>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</si>
  <si>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</si>
  <si>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</si>
  <si>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</si>
  <si>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</si>
  <si>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</si>
  <si>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</si>
  <si>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</si>
  <si>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</si>
  <si>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</si>
  <si>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</si>
  <si>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</si>
  <si>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</si>
  <si>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</si>
  <si>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</si>
  <si>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</si>
  <si>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</si>
  <si>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</si>
  <si>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</si>
  <si>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</si>
  <si>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</si>
  <si>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</si>
  <si>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</si>
  <si>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</si>
  <si>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</si>
  <si>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</si>
  <si>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</si>
  <si>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</si>
  <si>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</si>
  <si>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</si>
  <si>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</si>
  <si>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</si>
  <si>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</si>
  <si>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</si>
  <si>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</si>
  <si>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</si>
  <si>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</si>
  <si>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</si>
  <si>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</si>
  <si>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</si>
  <si>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</si>
  <si>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</si>
  <si>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</si>
  <si>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</si>
  <si>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</si>
  <si>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</si>
  <si>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</si>
  <si>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</si>
  <si>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</si>
  <si>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</si>
  <si>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</si>
  <si>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</si>
  <si>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</si>
  <si>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</si>
  <si>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</si>
  <si>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</si>
  <si>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</si>
  <si>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</si>
  <si>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</si>
  <si>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</si>
  <si>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</si>
  <si>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</si>
  <si>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</si>
  <si>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</si>
  <si>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</si>
  <si>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</si>
  <si>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</si>
  <si>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</si>
  <si>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</si>
  <si>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</si>
  <si>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</si>
  <si>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</si>
  <si>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</si>
  <si>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</si>
  <si>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</si>
  <si>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</si>
  <si>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</si>
  <si>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</si>
  <si>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</si>
  <si>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</si>
  <si>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</si>
  <si>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</si>
  <si>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</si>
  <si>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</si>
  <si>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</si>
  <si>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</si>
  <si>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</si>
  <si>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</si>
  <si>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</si>
  <si>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</si>
  <si>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</si>
  <si>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</si>
  <si>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</si>
  <si>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</si>
  <si>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</si>
  <si>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</si>
  <si>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</si>
  <si>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</si>
  <si>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</si>
  <si>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</si>
  <si>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</si>
  <si>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</si>
  <si>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</si>
  <si>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</si>
  <si>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</si>
  <si>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</si>
  <si>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</si>
  <si>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</si>
  <si>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</si>
  <si>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</si>
  <si>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</si>
  <si>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</si>
  <si>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</si>
  <si>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</si>
  <si>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</si>
  <si>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</si>
  <si>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</si>
  <si>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</si>
  <si>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</si>
  <si>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</si>
  <si>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</si>
  <si>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</si>
  <si>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</si>
  <si>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</si>
  <si>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</si>
  <si>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</si>
  <si>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</si>
  <si>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</si>
  <si>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</si>
  <si>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</si>
  <si>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</si>
  <si>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</si>
  <si>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</si>
  <si>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</si>
  <si>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</si>
  <si>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</si>
  <si>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</si>
  <si>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</si>
  <si>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</si>
  <si>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</si>
  <si>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</si>
  <si>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</si>
  <si>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</si>
  <si>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</si>
  <si>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</si>
  <si>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</si>
  <si>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</si>
  <si>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</si>
  <si>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</si>
  <si>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</si>
  <si>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</si>
  <si>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</si>
  <si>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</si>
  <si>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</si>
  <si>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</si>
  <si>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</si>
  <si>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</si>
  <si>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</si>
  <si>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</si>
  <si>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</si>
  <si>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</si>
  <si>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</si>
  <si>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</si>
  <si>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</si>
  <si>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</si>
  <si>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</si>
  <si>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</si>
  <si>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</si>
  <si>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</si>
  <si>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</si>
  <si>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</si>
  <si>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</si>
  <si>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</si>
  <si>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</si>
  <si>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</si>
  <si>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</si>
  <si>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</si>
  <si>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</si>
  <si>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</si>
  <si>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</si>
  <si>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</si>
  <si>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</si>
  <si>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</si>
  <si>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</si>
  <si>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</si>
  <si>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</si>
  <si>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</si>
  <si>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</si>
  <si>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</si>
  <si>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</si>
  <si>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</si>
  <si>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</si>
  <si>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</si>
  <si>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</si>
  <si>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</si>
  <si>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</si>
  <si>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</si>
  <si>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</si>
  <si>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</si>
  <si>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</si>
  <si>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</si>
  <si>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</si>
  <si>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</si>
  <si>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</si>
  <si>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</si>
  <si>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</si>
  <si>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</si>
  <si>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</si>
  <si>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</si>
  <si>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</si>
  <si>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</si>
  <si>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</si>
  <si>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</si>
  <si>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</si>
  <si>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</si>
  <si>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</si>
  <si>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</si>
  <si>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</si>
  <si>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</si>
  <si>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</si>
  <si>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</si>
  <si>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</si>
  <si>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</si>
  <si>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</si>
  <si>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</si>
  <si>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</si>
  <si>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</si>
  <si>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</si>
  <si>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</si>
  <si>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</si>
  <si>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</si>
  <si>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</si>
  <si>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</si>
  <si>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</si>
  <si>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</si>
  <si>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</si>
  <si>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</si>
  <si>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</si>
  <si>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</si>
  <si>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</si>
  <si>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</si>
  <si>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</si>
  <si>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</si>
  <si>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</si>
  <si>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</si>
  <si>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</si>
  <si>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</si>
  <si>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</si>
  <si>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</si>
  <si>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</si>
  <si>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</si>
  <si>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</si>
  <si>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</si>
  <si>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</si>
  <si>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</si>
  <si>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</si>
  <si>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</si>
  <si>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</si>
  <si>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</si>
  <si>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</si>
  <si>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</si>
  <si>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</si>
  <si>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</si>
  <si>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</si>
  <si>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</si>
  <si>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</si>
  <si>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</si>
  <si>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</si>
  <si>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</si>
  <si>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</si>
  <si>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</si>
  <si>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</si>
  <si>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</si>
  <si>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</si>
  <si>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</si>
  <si>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</si>
  <si>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</si>
  <si>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</si>
  <si>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</si>
  <si>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</si>
  <si>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</si>
  <si>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</si>
  <si>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</si>
  <si>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</si>
  <si>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</si>
  <si>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</si>
  <si>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</si>
  <si>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</si>
  <si>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</si>
  <si>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</si>
  <si>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</si>
  <si>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</si>
  <si>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</si>
  <si>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</si>
  <si>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</si>
  <si>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</si>
  <si>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</si>
  <si>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</si>
  <si>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</si>
  <si>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</si>
  <si>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</si>
  <si>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</si>
  <si>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</si>
  <si>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</si>
  <si>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</si>
  <si>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</si>
  <si>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</si>
  <si>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</si>
  <si>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</si>
  <si>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</si>
  <si>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</si>
  <si>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</si>
  <si>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</si>
  <si>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</si>
  <si>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</si>
  <si>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</si>
  <si>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</si>
  <si>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</si>
  <si>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</si>
  <si>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</si>
  <si>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</si>
  <si>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</si>
  <si>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</si>
  <si>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</si>
  <si>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</si>
  <si>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</si>
  <si>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</si>
  <si>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</si>
  <si>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</si>
  <si>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</si>
  <si>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</si>
  <si>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</si>
  <si>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</si>
  <si>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</si>
  <si>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</si>
  <si>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</si>
  <si>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</si>
  <si>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</si>
  <si>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</si>
  <si>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</si>
  <si>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</si>
  <si>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</si>
  <si>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</si>
  <si>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</si>
  <si>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</si>
  <si>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</si>
  <si>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</si>
  <si>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</si>
  <si>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</si>
  <si>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</si>
  <si>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</si>
  <si>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</si>
  <si>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</si>
  <si>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</si>
  <si>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</si>
  <si>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</si>
  <si>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</si>
  <si>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</si>
  <si>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</si>
  <si>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</si>
  <si>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</si>
  <si>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</si>
  <si>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</si>
  <si>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</si>
  <si>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</si>
  <si>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</si>
  <si>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</si>
  <si>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</si>
  <si>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</si>
  <si>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</si>
  <si>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</si>
  <si>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</si>
  <si>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</si>
  <si>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</si>
  <si>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</si>
  <si>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</si>
  <si>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</si>
  <si>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</si>
  <si>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</si>
  <si>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</si>
  <si>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</si>
  <si>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</si>
  <si>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</si>
  <si>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</si>
  <si>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</si>
  <si>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</si>
  <si>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</si>
  <si>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</si>
  <si>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</si>
  <si>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</si>
  <si>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</si>
  <si>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</si>
  <si>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</si>
  <si>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</si>
  <si>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</si>
  <si>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</si>
  <si>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</si>
  <si>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</si>
  <si>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</si>
  <si>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</si>
  <si>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</si>
  <si>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</si>
  <si>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</si>
  <si>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</si>
  <si>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</si>
  <si>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</si>
  <si>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</si>
  <si>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</si>
  <si>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</si>
  <si>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</si>
  <si>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</si>
  <si>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</si>
  <si>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</si>
  <si>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</si>
  <si>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</si>
  <si>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</si>
  <si>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</si>
  <si>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</si>
  <si>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</si>
  <si>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</si>
  <si>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</si>
  <si>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</si>
  <si>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</si>
  <si>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</si>
  <si>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</si>
  <si>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</si>
  <si>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</si>
  <si>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</si>
  <si>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</si>
  <si>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</si>
  <si>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</si>
  <si>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</si>
  <si>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</si>
  <si>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</si>
  <si>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</si>
  <si>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</si>
  <si>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</si>
  <si>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</si>
  <si>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</si>
  <si>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</si>
  <si>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</si>
  <si>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</si>
  <si>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</si>
  <si>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</si>
  <si>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</si>
  <si>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</si>
  <si>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</si>
  <si>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</si>
  <si>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</si>
  <si>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</si>
  <si>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</si>
  <si>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</si>
  <si>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</si>
  <si>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</si>
  <si>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</si>
  <si>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</si>
  <si>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</si>
  <si>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</si>
  <si>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</si>
  <si>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</si>
  <si>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</si>
  <si>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</si>
  <si>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</si>
  <si>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</si>
  <si>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</si>
  <si>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</si>
  <si>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</si>
  <si>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</si>
  <si>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</si>
  <si>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</si>
  <si>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</si>
  <si>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</si>
  <si>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</si>
  <si>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</si>
  <si>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</si>
  <si>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</si>
  <si>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</si>
  <si>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</si>
  <si>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</si>
  <si>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</si>
  <si>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</si>
  <si>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</si>
  <si>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</si>
  <si>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</si>
  <si>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</si>
  <si>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</si>
  <si>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</si>
  <si>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</si>
  <si>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</si>
  <si>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</si>
  <si>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</si>
  <si>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</si>
  <si>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</si>
  <si>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</si>
  <si>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</si>
  <si>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</si>
  <si>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</si>
  <si>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</si>
  <si>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</si>
  <si>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</si>
  <si>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</si>
  <si>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</si>
  <si>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</si>
  <si>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</si>
  <si>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</si>
  <si>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</si>
  <si>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</si>
  <si>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</si>
  <si>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</si>
  <si>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</si>
  <si>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</si>
  <si>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</si>
  <si>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</si>
  <si>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</si>
  <si>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</si>
  <si>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</si>
  <si>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</si>
  <si>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</si>
  <si>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</si>
  <si>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</si>
  <si>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</si>
  <si>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</si>
  <si>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</si>
  <si>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</si>
  <si>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</si>
  <si>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</si>
  <si>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</si>
  <si>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</si>
  <si>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</si>
  <si>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</si>
  <si>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</si>
  <si>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</si>
  <si>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</si>
  <si>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</si>
  <si>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</si>
  <si>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</si>
  <si>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</si>
  <si>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</si>
  <si>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</si>
  <si>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</si>
  <si>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</si>
  <si>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</si>
  <si>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</si>
  <si>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</si>
  <si>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</si>
  <si>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</si>
  <si>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</si>
  <si>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</si>
  <si>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</si>
  <si>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</si>
  <si>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</si>
  <si>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</si>
  <si>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</si>
  <si>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</si>
  <si>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</si>
  <si>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</si>
  <si>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</si>
  <si>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</si>
  <si>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</si>
  <si>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</si>
  <si>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</si>
  <si>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</si>
  <si>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</si>
  <si>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</si>
  <si>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</si>
  <si>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</si>
  <si>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</si>
  <si>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</si>
  <si>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</si>
  <si>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</si>
  <si>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</si>
  <si>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</si>
  <si>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</si>
  <si>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</si>
  <si>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</si>
  <si>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</si>
  <si>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</si>
  <si>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</si>
  <si>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</si>
  <si>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</si>
  <si>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</si>
  <si>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</si>
  <si>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</si>
  <si>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</si>
  <si>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</si>
  <si>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</si>
  <si>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</si>
  <si>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</si>
  <si>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</si>
  <si>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</si>
  <si>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</si>
  <si>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</si>
  <si>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</si>
  <si>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</si>
  <si>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</si>
  <si>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</si>
  <si>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</si>
  <si>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</si>
  <si>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</si>
  <si>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</si>
  <si>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</si>
  <si>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</si>
  <si>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</si>
  <si>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</si>
  <si>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</si>
  <si>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</si>
  <si>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</si>
  <si>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</si>
  <si>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</si>
  <si>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</si>
  <si>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</si>
  <si>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</si>
  <si>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</si>
  <si>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</si>
  <si>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</si>
  <si>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</si>
  <si>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</si>
  <si>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</si>
  <si>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</si>
  <si>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</si>
  <si>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</si>
  <si>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</si>
  <si>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</si>
  <si>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</si>
  <si>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</si>
  <si>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</si>
  <si>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</si>
  <si>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</si>
  <si>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</si>
  <si>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</si>
  <si>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</si>
  <si>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</si>
  <si>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</si>
  <si>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</si>
  <si>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</si>
  <si>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</si>
  <si>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</si>
  <si>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</si>
  <si>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</si>
  <si>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</si>
  <si>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</si>
  <si>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</si>
  <si>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</si>
  <si>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</si>
  <si>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</si>
  <si>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</si>
  <si>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</si>
  <si>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</si>
  <si>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</si>
  <si>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</si>
  <si>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</si>
  <si>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</si>
  <si>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</si>
  <si>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</si>
  <si>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</si>
  <si>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</si>
  <si>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</si>
  <si>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</si>
  <si>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</si>
  <si>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</si>
  <si>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</si>
  <si>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</si>
  <si>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</si>
  <si>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</si>
  <si>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</si>
  <si>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</si>
  <si>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</si>
  <si>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</si>
  <si>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</si>
  <si>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</si>
  <si>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</si>
  <si>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</si>
  <si>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</si>
  <si>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</si>
  <si>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</si>
  <si>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</si>
  <si>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</si>
  <si>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</si>
  <si>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</si>
  <si>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</si>
  <si>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</si>
  <si>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</si>
  <si>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</si>
  <si>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</si>
  <si>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</si>
  <si>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</si>
  <si>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</si>
  <si>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</si>
  <si>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</si>
  <si>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</si>
  <si>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</si>
  <si>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</si>
  <si>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</si>
  <si>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</si>
  <si>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</si>
  <si>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</si>
  <si>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</si>
  <si>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</si>
  <si>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</si>
  <si>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</si>
  <si>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</si>
  <si>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</si>
  <si>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</si>
  <si>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</si>
  <si>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</si>
  <si>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</si>
  <si>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</si>
  <si>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</si>
  <si>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</si>
  <si>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</si>
  <si>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</si>
  <si>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</si>
  <si>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</si>
  <si>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</si>
  <si>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</si>
  <si>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</si>
  <si>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</si>
  <si>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</si>
  <si>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</si>
  <si>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</si>
  <si>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</si>
  <si>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</si>
  <si>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</si>
  <si>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</si>
  <si>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</si>
  <si>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</si>
  <si>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</si>
  <si>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</si>
  <si>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</si>
  <si>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</si>
  <si>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</si>
  <si>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</si>
  <si>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</si>
  <si>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</si>
  <si>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</si>
  <si>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</si>
  <si>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</si>
  <si>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</si>
  <si>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</si>
  <si>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</si>
  <si>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</si>
  <si>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</si>
  <si>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</si>
  <si>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</si>
  <si>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</si>
  <si>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</si>
  <si>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</si>
  <si>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</si>
  <si>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</si>
  <si>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</si>
  <si>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</si>
  <si>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</si>
  <si>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</si>
  <si>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</si>
  <si>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</si>
  <si>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</si>
  <si>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</si>
  <si>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</si>
  <si>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</si>
  <si>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</si>
  <si>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</si>
  <si>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</si>
  <si>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</si>
  <si>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</si>
  <si>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</si>
  <si>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</si>
  <si>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</si>
  <si>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</si>
  <si>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</si>
  <si>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</si>
  <si>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</si>
  <si>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</si>
  <si>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</si>
  <si>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</si>
  <si>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</si>
  <si>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</si>
  <si>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</si>
  <si>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</si>
  <si>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</si>
  <si>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</si>
  <si>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</si>
  <si>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</si>
  <si>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</si>
  <si>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</si>
  <si>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</si>
  <si>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</si>
  <si>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</si>
  <si>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</si>
  <si>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</si>
  <si>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</si>
  <si>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</si>
  <si>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</si>
  <si>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</si>
  <si>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</si>
  <si>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</si>
  <si>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</si>
  <si>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</si>
  <si>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</si>
  <si>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</si>
  <si>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</si>
  <si>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</si>
  <si>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</si>
  <si>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</si>
  <si>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</si>
  <si>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</si>
  <si>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</si>
  <si>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</si>
  <si>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</si>
  <si>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</si>
  <si>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</si>
  <si>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</si>
  <si>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</si>
  <si>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</si>
  <si>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</si>
  <si>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</si>
  <si>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</si>
  <si>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</si>
  <si>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</si>
  <si>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</si>
  <si>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</si>
  <si>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</si>
  <si>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</si>
  <si>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</si>
  <si>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</si>
  <si>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</si>
  <si>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</si>
  <si>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</si>
  <si>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</si>
  <si>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</si>
  <si>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</si>
  <si>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</si>
  <si>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</si>
  <si>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</si>
  <si>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</si>
  <si>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</si>
  <si>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</si>
  <si>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</si>
  <si>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</si>
  <si>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</si>
  <si>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</si>
  <si>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</si>
  <si>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</si>
  <si>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</si>
  <si>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</si>
  <si>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</si>
  <si>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</si>
  <si>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</si>
  <si>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</si>
  <si>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</si>
  <si>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</si>
  <si>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</si>
  <si>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</si>
  <si>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</si>
  <si>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</si>
  <si>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</si>
  <si>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</si>
  <si>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</si>
  <si>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</si>
  <si>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</si>
  <si>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</si>
  <si>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</si>
  <si>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</si>
  <si>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</si>
  <si>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</si>
  <si>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</si>
  <si>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</si>
  <si>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</si>
  <si>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</si>
  <si>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</si>
  <si>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</si>
  <si>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</si>
  <si>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</si>
  <si>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</si>
  <si>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</si>
  <si>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</si>
  <si>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</si>
  <si>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</si>
  <si>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</si>
  <si>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</si>
  <si>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</si>
  <si>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</si>
  <si>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</si>
  <si>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</si>
  <si>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</si>
  <si>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</si>
  <si>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</si>
  <si>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</si>
  <si>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</si>
  <si>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</si>
  <si>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</si>
  <si>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</si>
  <si>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</si>
  <si>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</si>
  <si>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</si>
  <si>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</si>
  <si>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</si>
  <si>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</si>
  <si>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</si>
  <si>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</si>
  <si>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</si>
  <si>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</si>
  <si>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</si>
  <si>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</si>
  <si>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</si>
  <si>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</si>
  <si>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</si>
  <si>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</si>
  <si>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</si>
  <si>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</si>
  <si>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</si>
  <si>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</si>
  <si>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</si>
  <si>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</si>
  <si>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</si>
  <si>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</si>
  <si>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</si>
  <si>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</si>
  <si>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</si>
  <si>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</si>
  <si>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</si>
  <si>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</si>
  <si>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</si>
  <si>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</si>
  <si>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</si>
  <si>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</si>
  <si>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</si>
  <si>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</si>
  <si>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</si>
  <si>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</si>
  <si>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</si>
  <si>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</si>
  <si>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</si>
  <si>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</si>
  <si>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</si>
  <si>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</si>
  <si>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</si>
  <si>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</si>
  <si>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</si>
  <si>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</si>
  <si>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</si>
  <si>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</si>
  <si>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</si>
  <si>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</si>
  <si>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</si>
  <si>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</si>
  <si>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</si>
  <si>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</si>
  <si>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</si>
  <si>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</si>
  <si>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</si>
  <si>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</si>
  <si>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</si>
  <si>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</si>
  <si>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</si>
  <si>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</si>
  <si>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</si>
  <si>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</si>
  <si>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</si>
  <si>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</si>
  <si>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</si>
  <si>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</si>
  <si>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</si>
  <si>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</si>
  <si>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</si>
  <si>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</si>
  <si>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</si>
  <si>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</si>
  <si>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</si>
  <si>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</si>
  <si>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</si>
  <si>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</si>
  <si>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</si>
  <si>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</si>
  <si>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</si>
  <si>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</si>
  <si>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</si>
  <si>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</si>
  <si>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</si>
  <si>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</si>
  <si>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</si>
  <si>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</si>
  <si>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</si>
  <si>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</si>
  <si>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</si>
  <si>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</si>
  <si>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</si>
  <si>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</si>
  <si>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</si>
  <si>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</si>
  <si>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</si>
  <si>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</si>
  <si>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</si>
  <si>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</si>
  <si>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</si>
  <si>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</si>
  <si>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</si>
  <si>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</si>
  <si>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</si>
  <si>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</si>
  <si>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</si>
  <si>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</si>
  <si>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</si>
  <si>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</si>
  <si>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</si>
  <si>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</si>
  <si>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</si>
  <si>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</si>
  <si>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</si>
  <si>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</si>
  <si>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</si>
  <si>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</si>
  <si>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</si>
  <si>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</si>
  <si>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</si>
  <si>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</si>
  <si>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</si>
  <si>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</si>
  <si>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</si>
  <si>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</si>
  <si>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</si>
  <si>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</si>
  <si>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</si>
  <si>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</si>
  <si>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</si>
  <si>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</si>
  <si>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</si>
  <si>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</si>
  <si>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</si>
  <si>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</si>
  <si>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</si>
  <si>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</si>
  <si>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</si>
  <si>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</si>
  <si>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</si>
  <si>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</si>
  <si>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</si>
  <si>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</si>
  <si>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</si>
  <si>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</si>
  <si>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</si>
  <si>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</si>
  <si>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</si>
  <si>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</si>
  <si>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</si>
  <si>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</si>
  <si>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</si>
  <si>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</si>
  <si>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</si>
  <si>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</si>
  <si>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</si>
  <si>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</si>
  <si>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</si>
  <si>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</si>
  <si>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</si>
  <si>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</si>
  <si>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</si>
  <si>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</si>
  <si>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</si>
  <si>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</si>
  <si>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</si>
  <si>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</si>
  <si>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</si>
  <si>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</si>
  <si>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</si>
  <si>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</si>
  <si>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</si>
  <si>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</si>
  <si>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</si>
  <si>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</si>
  <si>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</si>
  <si>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</si>
  <si>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</si>
  <si>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</si>
  <si>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</si>
  <si>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</si>
  <si>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</si>
  <si>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</si>
  <si>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</si>
  <si>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</si>
  <si>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</si>
  <si>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</si>
  <si>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</si>
  <si>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</si>
  <si>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</si>
  <si>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</si>
  <si>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</si>
  <si>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</si>
  <si>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</si>
  <si>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</si>
  <si>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</si>
  <si>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</si>
  <si>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</si>
  <si>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</si>
  <si>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</si>
  <si>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</si>
  <si>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</si>
  <si>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</si>
  <si>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</si>
  <si>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</si>
  <si>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</si>
  <si>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</si>
  <si>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</si>
  <si>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</si>
  <si>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</si>
  <si>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</si>
  <si>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</si>
  <si>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</si>
  <si>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</si>
  <si>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</si>
  <si>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</si>
  <si>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</si>
  <si>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</si>
  <si>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</si>
  <si>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</si>
  <si>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</si>
  <si>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</si>
  <si>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</si>
  <si>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</si>
  <si>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</si>
  <si>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</si>
  <si>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</si>
  <si>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</si>
  <si>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</si>
  <si>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</si>
  <si>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</si>
  <si>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</si>
  <si>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</si>
  <si>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</si>
  <si>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</si>
  <si>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</si>
  <si>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</si>
  <si>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</si>
  <si>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</si>
  <si>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</si>
  <si>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</si>
  <si>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</si>
  <si>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</si>
  <si>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</si>
  <si>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</si>
  <si>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</si>
  <si>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</si>
  <si>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</si>
  <si>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</si>
  <si>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</si>
  <si>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</si>
  <si>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</si>
  <si>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</si>
  <si>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</si>
  <si>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</si>
  <si>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</si>
  <si>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</si>
  <si>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</si>
  <si>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</si>
  <si>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</si>
  <si>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</si>
  <si>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</si>
  <si>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</si>
  <si>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</si>
  <si>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</si>
  <si>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</si>
  <si>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</si>
  <si>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</si>
  <si>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</si>
  <si>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</si>
  <si>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</si>
  <si>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</si>
  <si>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</si>
  <si>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</si>
  <si>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</si>
  <si>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</si>
  <si>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</si>
  <si>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</si>
  <si>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</si>
  <si>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</si>
  <si>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</si>
  <si>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</si>
  <si>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</si>
  <si>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</si>
  <si>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</si>
  <si>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</si>
  <si>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</si>
  <si>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</si>
  <si>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</si>
  <si>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</si>
  <si>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</si>
  <si>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</si>
  <si>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</si>
  <si>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</si>
  <si>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</si>
  <si>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</si>
  <si>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</si>
  <si>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</si>
  <si>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</si>
  <si>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</si>
  <si>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</si>
  <si>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</si>
  <si>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</si>
  <si>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</si>
  <si>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</si>
  <si>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</si>
  <si>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</si>
  <si>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</si>
  <si>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</si>
  <si>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</si>
  <si>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</si>
  <si>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</si>
  <si>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</si>
  <si>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</si>
  <si>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</si>
  <si>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</si>
  <si>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</si>
  <si>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</si>
  <si>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</si>
  <si>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</si>
  <si>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</si>
  <si>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</si>
  <si>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</si>
  <si>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</si>
  <si>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</si>
  <si>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</si>
  <si>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</si>
  <si>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</si>
  <si>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</si>
  <si>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</si>
  <si>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</si>
  <si>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</si>
  <si>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</si>
  <si>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</si>
  <si>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</si>
  <si>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</si>
  <si>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</si>
  <si>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</si>
  <si>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</si>
  <si>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</si>
  <si>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</si>
  <si>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</si>
  <si>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</si>
  <si>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</si>
  <si>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</si>
  <si>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</si>
  <si>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</si>
  <si>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</si>
  <si>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</si>
  <si>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</si>
  <si>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</si>
  <si>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</si>
  <si>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</si>
  <si>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</si>
  <si>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</si>
  <si>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</si>
  <si>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</si>
  <si>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</si>
  <si>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</si>
  <si>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</si>
  <si>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</si>
  <si>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</si>
  <si>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</si>
  <si>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</si>
  <si>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</si>
  <si>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</si>
  <si>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</si>
  <si>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</si>
  <si>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</si>
  <si>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</si>
  <si>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</si>
  <si>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</si>
  <si>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</si>
  <si>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</si>
  <si>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</si>
  <si>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</si>
  <si>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</si>
  <si>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</si>
  <si>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</si>
  <si>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</si>
  <si>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</si>
  <si>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</si>
  <si>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</si>
  <si>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</si>
  <si>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</si>
  <si>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</si>
  <si>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</si>
  <si>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</si>
  <si>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</si>
  <si>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</si>
  <si>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</si>
  <si>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</si>
  <si>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</si>
  <si>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</si>
  <si>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</si>
  <si>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</si>
  <si>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</si>
  <si>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</si>
  <si>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</si>
  <si>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</si>
  <si>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</si>
  <si>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</si>
  <si>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</si>
  <si>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</si>
  <si>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</si>
  <si>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</si>
  <si>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</si>
  <si>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</si>
  <si>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</si>
  <si>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</si>
  <si>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</si>
  <si>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</si>
  <si>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</si>
  <si>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</si>
  <si>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</si>
  <si>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</si>
  <si>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</si>
  <si>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</si>
  <si>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</si>
  <si>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</si>
  <si>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</si>
  <si>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</si>
  <si>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</si>
  <si>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</si>
  <si>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</si>
  <si>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</si>
  <si>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</si>
  <si>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</si>
  <si>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</si>
  <si>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</si>
  <si>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</si>
  <si>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</si>
  <si>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</si>
  <si>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</si>
  <si>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</si>
  <si>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</si>
  <si>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</si>
  <si>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</si>
  <si>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</si>
  <si>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</si>
  <si>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</si>
  <si>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</si>
  <si>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</si>
  <si>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</si>
  <si>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</si>
  <si>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</si>
  <si>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</si>
  <si>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</si>
  <si>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</si>
  <si>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</si>
  <si>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</si>
  <si>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</si>
  <si>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</si>
  <si>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</si>
  <si>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</si>
  <si>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</si>
  <si>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</si>
  <si>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</si>
  <si>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</si>
  <si>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</si>
  <si>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</si>
  <si>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</si>
  <si>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</si>
  <si>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</si>
  <si>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</si>
  <si>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</si>
  <si>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</si>
  <si>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</si>
  <si>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</si>
  <si>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</si>
  <si>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</si>
  <si>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</si>
  <si>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</si>
  <si>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</si>
  <si>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</si>
  <si>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</si>
  <si>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</si>
  <si>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</si>
  <si>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</si>
  <si>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</si>
  <si>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</si>
  <si>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</si>
  <si>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</si>
  <si>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</si>
  <si>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</si>
  <si>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</si>
  <si>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</si>
  <si>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</si>
  <si>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</si>
  <si>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</si>
  <si>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</si>
  <si>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</si>
  <si>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</si>
  <si>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</si>
  <si>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</si>
  <si>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</si>
  <si>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</si>
  <si>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</si>
  <si>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</si>
  <si>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</si>
  <si>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</si>
  <si>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</si>
  <si>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</si>
  <si>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</si>
  <si>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</si>
  <si>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</si>
  <si>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</si>
  <si>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</si>
  <si>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</si>
  <si>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</si>
  <si>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</si>
  <si>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</si>
  <si>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</si>
  <si>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</si>
  <si>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</si>
  <si>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</si>
  <si>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</si>
  <si>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</si>
  <si>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</si>
  <si>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</si>
  <si>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</si>
  <si>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</si>
  <si>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</si>
  <si>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</si>
  <si>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</si>
  <si>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</si>
  <si>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</si>
  <si>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</si>
  <si>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</si>
  <si>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</si>
  <si>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</si>
  <si>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</si>
  <si>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</si>
  <si>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</si>
  <si>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</si>
  <si>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</si>
  <si>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</si>
  <si>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</si>
  <si>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</si>
  <si>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</si>
  <si>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</si>
  <si>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</si>
  <si>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</si>
  <si>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</si>
  <si>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</si>
  <si>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</si>
  <si>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</si>
  <si>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</si>
  <si>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</si>
  <si>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</si>
  <si>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</si>
  <si>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</si>
  <si>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</si>
  <si>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</si>
  <si>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</si>
  <si>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</si>
  <si>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</si>
  <si>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</si>
  <si>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</si>
  <si>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</si>
  <si>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</si>
  <si>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</si>
  <si>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</si>
  <si>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</si>
  <si>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</si>
  <si>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</si>
  <si>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</si>
  <si>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</si>
  <si>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</si>
  <si>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</si>
  <si>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</si>
  <si>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</si>
  <si>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</si>
  <si>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</si>
  <si>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</si>
  <si>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</si>
  <si>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</si>
  <si>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</si>
  <si>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</si>
  <si>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</si>
  <si>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</si>
  <si>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</si>
  <si>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</si>
  <si>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</si>
  <si>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</si>
  <si>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</si>
  <si>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</si>
  <si>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</si>
  <si>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</si>
  <si>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</si>
  <si>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</si>
  <si>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</si>
  <si>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</si>
  <si>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</si>
  <si>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</si>
  <si>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</si>
  <si>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</si>
  <si>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</si>
  <si>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</si>
  <si>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</si>
  <si>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</si>
  <si>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</si>
  <si>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</si>
  <si>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</si>
  <si>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</si>
  <si>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</si>
  <si>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</si>
  <si>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</si>
  <si>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</si>
  <si>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</si>
  <si>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</si>
  <si>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</si>
  <si>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</si>
  <si>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</si>
  <si>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</si>
  <si>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</si>
  <si>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</si>
  <si>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</si>
  <si>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</si>
  <si>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</si>
  <si>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</si>
  <si>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</si>
  <si>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</si>
  <si>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</si>
  <si>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</si>
  <si>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</si>
  <si>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</si>
  <si>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</si>
  <si>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</si>
  <si>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</si>
  <si>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</si>
  <si>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</si>
  <si>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</si>
  <si>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</si>
  <si>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</si>
  <si>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</si>
  <si>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</si>
  <si>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</si>
  <si>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</si>
  <si>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</si>
  <si>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</si>
  <si>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</si>
  <si>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</si>
  <si>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</si>
  <si>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</si>
  <si>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</si>
  <si>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</si>
  <si>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</si>
  <si>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</si>
  <si>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</si>
  <si>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</si>
  <si>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</si>
  <si>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</si>
  <si>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</si>
  <si>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</si>
  <si>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</si>
  <si>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</si>
  <si>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</si>
  <si>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</si>
  <si>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</si>
  <si>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</si>
  <si>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</si>
  <si>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</si>
  <si>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</si>
  <si>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</si>
  <si>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</si>
  <si>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</si>
  <si>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</si>
  <si>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</si>
  <si>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</si>
  <si>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</si>
  <si>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</si>
  <si>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</si>
  <si>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</si>
  <si>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</si>
  <si>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</si>
  <si>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</si>
  <si>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</si>
  <si>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</si>
  <si>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</si>
  <si>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</si>
  <si>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</si>
  <si>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</si>
  <si>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</si>
  <si>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</si>
  <si>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</si>
  <si>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</si>
  <si>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</si>
  <si>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</si>
  <si>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</si>
  <si>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</si>
  <si>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</si>
  <si>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</si>
  <si>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</si>
  <si>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</si>
  <si>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</si>
  <si>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</si>
  <si>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</si>
  <si>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</si>
  <si>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</si>
  <si>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</si>
  <si>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</si>
  <si>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</si>
  <si>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</si>
  <si>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</si>
  <si>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</si>
  <si>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</si>
  <si>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</si>
  <si>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</si>
  <si>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</si>
  <si>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</si>
  <si>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</si>
  <si>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</si>
  <si>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</si>
  <si>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</si>
  <si>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</si>
  <si>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</si>
  <si>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</si>
  <si>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</si>
  <si>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</si>
  <si>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</si>
  <si>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</si>
  <si>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</si>
  <si>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</si>
  <si>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</si>
  <si>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</si>
  <si>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</si>
  <si>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</si>
  <si>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</si>
  <si>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</si>
  <si>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</si>
  <si>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</si>
  <si>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</si>
  <si>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</si>
  <si>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</si>
  <si>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</si>
  <si>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</si>
  <si>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</si>
  <si>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</si>
  <si>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</si>
  <si>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</si>
  <si>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</si>
  <si>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</si>
  <si>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</si>
  <si>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</si>
  <si>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</si>
  <si>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</si>
  <si>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</si>
  <si>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</si>
  <si>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</si>
  <si>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</si>
  <si>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</si>
  <si>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</si>
  <si>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</si>
  <si>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</si>
  <si>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</si>
  <si>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</si>
  <si>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</si>
  <si>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</si>
  <si>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</si>
  <si>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</si>
  <si>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</si>
  <si>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</si>
  <si>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</si>
  <si>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</si>
  <si>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</si>
  <si>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</si>
  <si>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</si>
  <si>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</si>
  <si>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</si>
  <si>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</si>
  <si>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</si>
  <si>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</si>
  <si>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</si>
  <si>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</si>
  <si>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</si>
  <si>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</si>
  <si>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</si>
  <si>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</si>
  <si>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</si>
  <si>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</si>
  <si>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</si>
  <si>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</si>
  <si>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</si>
  <si>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</si>
  <si>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</si>
  <si>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</si>
  <si>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</si>
  <si>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</si>
  <si>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</si>
  <si>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</si>
  <si>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</si>
  <si>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</si>
  <si>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</si>
  <si>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</si>
  <si>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</si>
  <si>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</si>
  <si>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</si>
  <si>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</si>
  <si>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</si>
  <si>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</si>
  <si>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</si>
  <si>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</si>
  <si>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</si>
  <si>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</si>
  <si>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</si>
  <si>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</si>
  <si>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</si>
  <si>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</si>
  <si>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</si>
  <si>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</si>
  <si>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</si>
  <si>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</si>
  <si>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</si>
  <si>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</si>
  <si>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</si>
  <si>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</si>
  <si>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</si>
  <si>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</si>
  <si>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</si>
  <si>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</si>
  <si>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</si>
  <si>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</si>
  <si>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</si>
  <si>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</si>
  <si>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</si>
  <si>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</si>
  <si>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</si>
  <si>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</si>
  <si>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</si>
  <si>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</si>
  <si>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</si>
  <si>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</si>
  <si>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</si>
  <si>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</si>
  <si>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</si>
  <si>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</si>
  <si>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</si>
  <si>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</si>
  <si>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</si>
  <si>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</si>
  <si>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</si>
  <si>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</si>
  <si>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</si>
  <si>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</si>
  <si>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</si>
  <si>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</si>
  <si>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</si>
  <si>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</si>
  <si>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</si>
  <si>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</si>
  <si>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</si>
  <si>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</si>
  <si>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</si>
  <si>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</si>
  <si>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</si>
  <si>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</si>
  <si>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</si>
  <si>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</si>
  <si>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</si>
  <si>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</si>
  <si>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</si>
  <si>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</si>
  <si>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</si>
  <si>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</si>
  <si>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</si>
  <si>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</si>
  <si>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</si>
  <si>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</si>
  <si>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</si>
  <si>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</si>
  <si>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</si>
  <si>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</si>
  <si>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</si>
  <si>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</si>
  <si>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</si>
  <si>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</si>
  <si>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</si>
  <si>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</si>
  <si>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</si>
  <si>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</si>
  <si>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</si>
  <si>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</si>
  <si>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</si>
  <si>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</si>
  <si>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</si>
  <si>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</si>
  <si>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</si>
  <si>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</si>
  <si>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</si>
  <si>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</si>
  <si>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</si>
  <si>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</si>
  <si>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</si>
  <si>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</si>
  <si>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</si>
  <si>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</si>
  <si>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</si>
  <si>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</si>
  <si>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</si>
  <si>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</si>
  <si>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</si>
  <si>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</si>
  <si>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</si>
  <si>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</si>
  <si>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</si>
  <si>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</si>
  <si>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</si>
  <si>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</si>
  <si>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</si>
  <si>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</si>
  <si>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</si>
  <si>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</si>
  <si>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</si>
  <si>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</si>
  <si>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</si>
  <si>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</si>
  <si>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</si>
  <si>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</si>
  <si>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</si>
  <si>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</si>
  <si>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</si>
  <si>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</si>
  <si>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</si>
  <si>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</si>
  <si>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</si>
  <si>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</si>
  <si>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</si>
  <si>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</si>
  <si>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</si>
  <si>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</si>
  <si>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</si>
  <si>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</si>
  <si>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</si>
  <si>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</si>
  <si>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</si>
  <si>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</si>
  <si>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</si>
  <si>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</si>
  <si>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</si>
  <si>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</si>
  <si>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</si>
  <si>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</si>
  <si>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</si>
  <si>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</si>
  <si>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</si>
  <si>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</si>
  <si>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</si>
  <si>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</si>
  <si>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</si>
  <si>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</si>
  <si>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</si>
  <si>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</si>
  <si>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</si>
  <si>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</si>
  <si>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</si>
  <si>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</si>
  <si>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</si>
  <si>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</si>
  <si>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</si>
  <si>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</si>
  <si>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</si>
  <si>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</si>
  <si>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</si>
  <si>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</si>
  <si>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</si>
  <si>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</si>
  <si>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</si>
  <si>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</si>
  <si>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</si>
  <si>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</si>
  <si>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</si>
  <si>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</si>
  <si>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</si>
  <si>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</si>
  <si>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</si>
  <si>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</si>
  <si>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</si>
  <si>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</si>
  <si>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</si>
  <si>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</si>
  <si>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</si>
  <si>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</si>
  <si>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</si>
  <si>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</si>
  <si>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</si>
  <si>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</si>
  <si>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</si>
  <si>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</si>
  <si>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</si>
  <si>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</si>
  <si>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</si>
  <si>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</si>
  <si>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</si>
  <si>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</si>
  <si>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</si>
  <si>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</si>
  <si>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</si>
  <si>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</si>
  <si>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</si>
  <si>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</si>
  <si>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</si>
  <si>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</si>
  <si>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</si>
  <si>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</si>
  <si>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</si>
  <si>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</si>
  <si>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</si>
  <si>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</si>
  <si>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</si>
  <si>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</si>
  <si>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</si>
  <si>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</si>
  <si>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</si>
  <si>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</si>
  <si>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</si>
  <si>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</si>
  <si>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</si>
  <si>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</si>
  <si>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</si>
  <si>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</si>
  <si>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</si>
  <si>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</si>
  <si>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</si>
  <si>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</si>
  <si>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</si>
  <si>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</si>
  <si>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</si>
  <si>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</si>
  <si>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</si>
  <si>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</si>
  <si>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</si>
  <si>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</si>
  <si>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</si>
  <si>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</si>
  <si>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</si>
  <si>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</si>
  <si>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</si>
  <si>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</si>
  <si>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</si>
  <si>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</si>
  <si>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</si>
  <si>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</si>
  <si>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</si>
  <si>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</si>
  <si>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</si>
  <si>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</si>
  <si>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</si>
  <si>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</si>
  <si>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</si>
  <si>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</si>
  <si>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</si>
  <si>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</si>
  <si>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</si>
  <si>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</si>
  <si>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</si>
  <si>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</si>
  <si>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</si>
  <si>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</si>
  <si>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</si>
  <si>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</si>
  <si>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</si>
  <si>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</si>
  <si>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</si>
  <si>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</si>
  <si>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</si>
  <si>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</si>
  <si>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</si>
  <si>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</si>
  <si>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</si>
  <si>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</si>
  <si>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</si>
  <si>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</si>
  <si>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</si>
  <si>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</si>
  <si>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</si>
  <si>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</si>
  <si>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</si>
  <si>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</si>
  <si>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</si>
  <si>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</si>
  <si>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</si>
  <si>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</si>
  <si>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</si>
  <si>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</si>
  <si>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</si>
  <si>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</si>
  <si>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</si>
  <si>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</si>
  <si>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</si>
  <si>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</si>
  <si>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</si>
  <si>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</si>
  <si>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</si>
  <si>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</si>
  <si>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</si>
  <si>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</si>
  <si>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</si>
  <si>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</si>
  <si>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</si>
  <si>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</si>
  <si>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</si>
  <si>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</si>
  <si>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</si>
  <si>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</si>
  <si>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</si>
  <si>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</si>
  <si>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</si>
  <si>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</si>
  <si>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</si>
  <si>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</si>
  <si>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</si>
  <si>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</si>
  <si>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</si>
  <si>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</si>
  <si>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</si>
  <si>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</si>
  <si>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</si>
  <si>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</si>
  <si>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</si>
  <si>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</si>
  <si>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</si>
  <si>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</si>
  <si>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</si>
  <si>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</si>
  <si>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</si>
  <si>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</si>
  <si>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</si>
  <si>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</si>
  <si>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</si>
  <si>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</si>
  <si>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</si>
  <si>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</si>
  <si>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</si>
  <si>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</si>
  <si>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</si>
  <si>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</si>
  <si>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</si>
  <si>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</si>
  <si>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</si>
  <si>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</si>
  <si>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</si>
  <si>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</si>
  <si>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</si>
  <si>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</si>
  <si>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</si>
  <si>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</si>
  <si>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</si>
  <si>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</si>
  <si>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</si>
  <si>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</si>
  <si>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</si>
  <si>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</si>
  <si>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</si>
  <si>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</si>
  <si>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</si>
  <si>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</si>
  <si>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</si>
  <si>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</si>
  <si>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</si>
  <si>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</si>
  <si>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</si>
  <si>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</si>
  <si>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</si>
  <si>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</si>
  <si>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</si>
  <si>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</si>
  <si>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</si>
  <si>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</si>
  <si>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</si>
  <si>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</si>
  <si>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</si>
  <si>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</si>
  <si>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</si>
  <si>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</si>
  <si>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</si>
  <si>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</si>
  <si>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</si>
  <si>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</si>
  <si>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</si>
  <si>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</si>
  <si>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</si>
  <si>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</si>
  <si>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</si>
  <si>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</si>
  <si>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</si>
  <si>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</si>
  <si>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</si>
  <si>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</si>
  <si>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</si>
  <si>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</si>
  <si>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</si>
  <si>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</si>
  <si>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</si>
  <si>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</si>
  <si>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</si>
  <si>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</si>
  <si>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</si>
  <si>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</si>
  <si>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</si>
  <si>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</si>
  <si>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</si>
  <si>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</si>
  <si>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</si>
  <si>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</si>
  <si>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</si>
  <si>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</si>
  <si>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</si>
  <si>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</si>
  <si>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</si>
  <si>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</si>
  <si>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</si>
  <si>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</si>
  <si>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</si>
  <si>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</si>
  <si>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</si>
  <si>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</si>
  <si>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</si>
  <si>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</si>
  <si>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</si>
  <si>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</si>
  <si>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</si>
  <si>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</si>
  <si>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</si>
  <si>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</si>
  <si>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</si>
  <si>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</si>
  <si>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</si>
  <si>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</si>
  <si>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</si>
  <si>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</si>
  <si>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</si>
  <si>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</si>
  <si>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</si>
  <si>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</si>
  <si>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</si>
  <si>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</si>
  <si>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</si>
  <si>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</si>
  <si>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</si>
  <si>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</si>
  <si>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</si>
  <si>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</si>
  <si>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</si>
  <si>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</si>
  <si>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</si>
  <si>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</si>
  <si>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</si>
  <si>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</si>
  <si>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</si>
  <si>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</si>
  <si>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</si>
  <si>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</si>
  <si>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</si>
  <si>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</si>
  <si>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</si>
  <si>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</si>
  <si>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</si>
  <si>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</si>
  <si>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</si>
  <si>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</si>
  <si>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</si>
  <si>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</si>
  <si>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</si>
  <si>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</si>
  <si>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</si>
  <si>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</si>
  <si>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</si>
  <si>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</si>
  <si>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</si>
  <si>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</si>
  <si>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</si>
  <si>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</si>
  <si>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</si>
  <si>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</si>
  <si>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</si>
  <si>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</si>
  <si>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</si>
  <si>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</si>
  <si>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</si>
  <si>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</si>
  <si>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</si>
  <si>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</si>
  <si>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</si>
  <si>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</si>
  <si>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</si>
  <si>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</si>
  <si>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</si>
  <si>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</si>
  <si>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</si>
  <si>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</si>
  <si>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</si>
  <si>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</si>
  <si>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</si>
  <si>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</si>
  <si>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</si>
  <si>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</si>
  <si>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</si>
  <si>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</si>
  <si>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</si>
  <si>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</si>
  <si>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</si>
  <si>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</si>
  <si>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</si>
  <si>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</si>
  <si>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</si>
  <si>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</si>
  <si>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</si>
  <si>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</si>
  <si>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</si>
  <si>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</si>
  <si>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</si>
  <si>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</si>
  <si>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</si>
  <si>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</si>
  <si>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</si>
  <si>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</si>
  <si>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</si>
  <si>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</si>
  <si>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</si>
  <si>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</si>
  <si>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</si>
  <si>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</si>
  <si>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</si>
  <si>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</si>
  <si>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</si>
  <si>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</si>
  <si>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</si>
  <si>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</si>
  <si>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</si>
  <si>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</si>
  <si>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</si>
  <si>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</si>
  <si>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</si>
  <si>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</si>
  <si>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</si>
  <si>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</si>
  <si>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</si>
  <si>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</si>
  <si>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</si>
  <si>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</si>
  <si>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</si>
  <si>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</si>
  <si>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</si>
  <si>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</si>
  <si>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</si>
  <si>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</si>
  <si>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</si>
  <si>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</si>
  <si>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</si>
  <si>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</si>
  <si>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</si>
  <si>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</si>
  <si>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</si>
  <si>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</si>
  <si>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</si>
  <si>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</si>
  <si>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</si>
  <si>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</si>
  <si>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</si>
  <si>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</si>
  <si>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</si>
  <si>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</si>
  <si>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</si>
  <si>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</si>
  <si>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</si>
  <si>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</si>
  <si>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</si>
  <si>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</si>
  <si>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</si>
  <si>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</si>
  <si>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</si>
  <si>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</si>
  <si>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</si>
  <si>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</si>
  <si>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</si>
  <si>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</si>
  <si>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</si>
  <si>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</si>
  <si>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</si>
  <si>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</si>
  <si>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</si>
  <si>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</si>
  <si>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</si>
  <si>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</si>
  <si>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</si>
  <si>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</si>
  <si>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</si>
  <si>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</si>
  <si>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</si>
  <si>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</si>
  <si>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</si>
  <si>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</si>
  <si>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</si>
  <si>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</si>
  <si>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</si>
  <si>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</si>
  <si>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</si>
  <si>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</si>
  <si>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</si>
  <si>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</si>
  <si>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</si>
  <si>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</si>
  <si>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</si>
  <si>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</si>
  <si>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</si>
  <si>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</si>
  <si>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</si>
  <si>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</si>
  <si>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</si>
  <si>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</si>
  <si>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</si>
  <si>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</si>
  <si>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</si>
  <si>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</si>
  <si>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</si>
  <si>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</si>
  <si>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</si>
  <si>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</si>
  <si>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</si>
  <si>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</si>
  <si>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</si>
  <si>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</si>
  <si>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</si>
  <si>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</si>
  <si>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</si>
  <si>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</si>
  <si>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</si>
  <si>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</si>
  <si>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</si>
  <si>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</si>
  <si>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</si>
  <si>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</si>
  <si>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</si>
  <si>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</si>
  <si>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</si>
  <si>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</si>
  <si>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</si>
  <si>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</si>
  <si>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</si>
  <si>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</si>
  <si>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</si>
  <si>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</si>
  <si>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</si>
  <si>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</si>
  <si>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</si>
  <si>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</si>
  <si>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</si>
  <si>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</si>
  <si>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</si>
  <si>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</si>
  <si>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</si>
  <si>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</si>
  <si>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</si>
  <si>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</si>
  <si>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</si>
  <si>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</si>
  <si>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</si>
  <si>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</si>
  <si>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</si>
  <si>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</si>
  <si>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</si>
  <si>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</si>
  <si>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</si>
  <si>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</si>
  <si>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</si>
  <si>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</si>
  <si>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</si>
  <si>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</si>
  <si>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</si>
  <si>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</si>
  <si>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</si>
  <si>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</si>
  <si>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</si>
  <si>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</si>
  <si>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</si>
  <si>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</si>
  <si>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</si>
  <si>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</si>
  <si>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</si>
  <si>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</si>
  <si>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</si>
  <si>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</si>
  <si>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</si>
  <si>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</si>
  <si>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</si>
  <si>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</si>
  <si>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</si>
  <si>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</si>
  <si>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</si>
  <si>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</si>
  <si>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</si>
  <si>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</si>
  <si>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</si>
  <si>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</si>
  <si>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</si>
  <si>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</si>
  <si>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</si>
  <si>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</si>
  <si>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</si>
  <si>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</si>
  <si>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</si>
  <si>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</si>
  <si>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</si>
  <si>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</si>
  <si>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</si>
  <si>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</si>
  <si>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</si>
  <si>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</si>
  <si>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</si>
  <si>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</si>
  <si>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</si>
  <si>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</si>
  <si>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</si>
  <si>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</si>
  <si>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</si>
  <si>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</si>
  <si>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</si>
  <si>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</si>
  <si>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</si>
  <si>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</si>
  <si>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</si>
  <si>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</si>
  <si>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</si>
  <si>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</si>
  <si>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</si>
  <si>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</si>
  <si>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</si>
  <si>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</si>
  <si>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</si>
  <si>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</si>
  <si>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</si>
  <si>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</si>
  <si>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</si>
  <si>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</si>
  <si>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</si>
  <si>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</si>
  <si>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</si>
  <si>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</si>
  <si>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</si>
  <si>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</si>
  <si>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</si>
  <si>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</si>
  <si>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</si>
  <si>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</si>
  <si>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</si>
  <si>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</si>
  <si>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</si>
  <si>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</si>
  <si>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</si>
  <si>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</si>
  <si>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</si>
  <si>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</si>
  <si>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</si>
  <si>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</si>
  <si>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</si>
  <si>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</si>
  <si>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</si>
  <si>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</si>
  <si>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</si>
  <si>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</si>
  <si>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</si>
  <si>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</si>
  <si>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</si>
  <si>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</si>
  <si>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</si>
  <si>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</si>
  <si>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</si>
  <si>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</si>
  <si>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</si>
  <si>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</si>
  <si>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</si>
  <si>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</si>
  <si>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</si>
  <si>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</si>
  <si>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</si>
  <si>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</si>
  <si>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</si>
  <si>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</si>
  <si>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</si>
  <si>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</si>
  <si>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</si>
  <si>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</si>
  <si>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</si>
  <si>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</si>
  <si>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</si>
  <si>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</si>
  <si>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</si>
  <si>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</si>
  <si>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</si>
  <si>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</si>
  <si>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</si>
  <si>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</si>
  <si>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</si>
  <si>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</si>
  <si>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</si>
  <si>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</si>
  <si>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</si>
  <si>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</si>
  <si>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</si>
  <si>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</si>
  <si>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</si>
  <si>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</si>
  <si>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</si>
  <si>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</si>
  <si>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</si>
  <si>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</si>
  <si>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</si>
  <si>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</si>
  <si>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</si>
  <si>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</si>
  <si>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</si>
  <si>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</si>
  <si>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</si>
  <si>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</si>
  <si>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</si>
  <si>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</si>
  <si>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</si>
  <si>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</si>
  <si>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</si>
  <si>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</si>
  <si>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</si>
  <si>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</si>
  <si>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</si>
  <si>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</si>
  <si>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</si>
  <si>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</si>
  <si>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</si>
  <si>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</si>
  <si>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</si>
  <si>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</si>
  <si>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</si>
  <si>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</si>
  <si>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</si>
  <si>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</si>
  <si>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</si>
  <si>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</si>
  <si>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</si>
  <si>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</si>
  <si>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</si>
  <si>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</si>
  <si>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</si>
  <si>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</si>
  <si>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</si>
  <si>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</si>
  <si>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</si>
  <si>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</si>
  <si>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</si>
  <si>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</si>
  <si>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</si>
  <si>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</si>
  <si>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</si>
  <si>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</si>
  <si>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</si>
  <si>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</si>
  <si>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</si>
  <si>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</si>
  <si>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</si>
  <si>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</si>
  <si>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</si>
  <si>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</si>
  <si>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</si>
  <si>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</si>
  <si>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</si>
  <si>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</si>
  <si>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</si>
  <si>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</si>
  <si>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</si>
  <si>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</si>
  <si>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</si>
  <si>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</si>
  <si>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</si>
  <si>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</si>
  <si>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</si>
  <si>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</si>
  <si>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</si>
  <si>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</si>
  <si>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</si>
  <si>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</si>
  <si>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</si>
  <si>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</si>
  <si>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</si>
  <si>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</si>
  <si>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</si>
  <si>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</si>
  <si>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</si>
  <si>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</si>
  <si>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</si>
  <si>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</si>
  <si>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</si>
  <si>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</si>
  <si>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</si>
  <si>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</si>
  <si>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</si>
  <si>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</si>
  <si>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</si>
  <si>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</si>
  <si>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</si>
  <si>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</si>
  <si>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</si>
  <si>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</si>
  <si>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</si>
  <si>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</si>
  <si>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</si>
  <si>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</si>
  <si>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</si>
  <si>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</si>
  <si>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</si>
  <si>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</si>
  <si>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</si>
  <si>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</si>
  <si>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</si>
  <si>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</si>
  <si>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</si>
  <si>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</si>
  <si>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</si>
  <si>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</si>
  <si>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</si>
  <si>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</si>
  <si>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</si>
  <si>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</si>
  <si>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</si>
  <si>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</si>
  <si>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</si>
  <si>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</si>
  <si>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</si>
  <si>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</si>
  <si>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</si>
  <si>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</si>
  <si>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</si>
  <si>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</si>
  <si>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</si>
  <si>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</si>
  <si>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</si>
  <si>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</si>
  <si>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</si>
  <si>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</si>
  <si>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</si>
  <si>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</si>
  <si>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</si>
  <si>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</si>
  <si>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</si>
  <si>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</si>
  <si>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</si>
  <si>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</si>
  <si>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</si>
  <si>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</si>
  <si>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</si>
  <si>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</si>
  <si>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</si>
  <si>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</si>
  <si>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</si>
  <si>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</si>
  <si>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</si>
  <si>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</si>
  <si>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</si>
  <si>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</si>
  <si>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</si>
  <si>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</si>
  <si>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</si>
  <si>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</si>
  <si>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</si>
  <si>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</si>
  <si>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</si>
  <si>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</si>
  <si>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</si>
  <si>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</si>
  <si>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</si>
  <si>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</si>
  <si>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</si>
  <si>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</si>
  <si>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</si>
  <si>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</si>
  <si>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</si>
  <si>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</si>
  <si>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</si>
  <si>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</si>
  <si>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</si>
  <si>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</si>
  <si>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</si>
  <si>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</si>
  <si>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</si>
  <si>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</si>
  <si>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</si>
  <si>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</si>
  <si>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</si>
  <si>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</si>
  <si>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</si>
  <si>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</si>
  <si>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</si>
  <si>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</si>
  <si>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</si>
  <si>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</si>
  <si>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</si>
  <si>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</si>
  <si>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</si>
  <si>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</si>
  <si>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</si>
  <si>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</si>
  <si>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</si>
  <si>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</si>
  <si>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</si>
  <si>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</si>
  <si>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</si>
  <si>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</si>
  <si>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</si>
  <si>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</si>
  <si>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</si>
  <si>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</si>
  <si>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</si>
  <si>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</si>
  <si>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</si>
  <si>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</si>
  <si>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</si>
  <si>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</si>
  <si>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</si>
  <si>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</si>
  <si>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</si>
  <si>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</si>
  <si>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</si>
  <si>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</si>
  <si>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</si>
  <si>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</si>
  <si>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</si>
  <si>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</si>
  <si>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</si>
  <si>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</si>
  <si>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</si>
  <si>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</si>
  <si>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</si>
  <si>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</si>
  <si>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</si>
  <si>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</si>
  <si>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</si>
  <si>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</si>
  <si>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</si>
  <si>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</si>
  <si>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</si>
  <si>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</si>
  <si>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</si>
  <si>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</si>
  <si>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</si>
  <si>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</si>
  <si>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</si>
  <si>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</si>
  <si>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</si>
  <si>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</si>
  <si>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</si>
  <si>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</si>
  <si>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</si>
  <si>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</si>
  <si>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</si>
  <si>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</si>
  <si>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</si>
  <si>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</si>
  <si>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</si>
  <si>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</si>
  <si>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</si>
  <si>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</si>
  <si>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</si>
  <si>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</si>
  <si>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</si>
  <si>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</si>
  <si>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</si>
  <si>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</si>
  <si>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</si>
  <si>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</si>
  <si>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</si>
  <si>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</si>
  <si>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</si>
  <si>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</si>
  <si>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</si>
  <si>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</si>
  <si>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</si>
  <si>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</si>
  <si>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</si>
  <si>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</si>
  <si>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</si>
  <si>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</si>
  <si>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</si>
  <si>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</si>
  <si>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</si>
  <si>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</si>
  <si>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</si>
  <si>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</si>
  <si>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</si>
  <si>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</si>
  <si>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</si>
  <si>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</si>
  <si>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</si>
  <si>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</si>
  <si>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</si>
  <si>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</si>
  <si>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</si>
  <si>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</si>
  <si>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</si>
  <si>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</si>
  <si>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</si>
  <si>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</si>
  <si>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</si>
  <si>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</si>
  <si>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</si>
  <si>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</si>
  <si>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</si>
  <si>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</si>
  <si>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</si>
  <si>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</si>
  <si>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</si>
  <si>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</si>
  <si>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</si>
  <si>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</si>
  <si>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</si>
  <si>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</si>
  <si>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</si>
  <si>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</si>
  <si>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</si>
  <si>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</si>
  <si>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</si>
  <si>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</si>
  <si>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</si>
  <si>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</si>
  <si>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</si>
  <si>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</si>
  <si>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</si>
  <si>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</si>
  <si>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</si>
  <si>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</si>
  <si>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</si>
  <si>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</si>
  <si>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</si>
  <si>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</si>
  <si>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</si>
  <si>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</si>
  <si>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</si>
  <si>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</si>
  <si>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</si>
  <si>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</si>
  <si>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</si>
  <si>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</si>
  <si>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</si>
  <si>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</si>
  <si>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</si>
  <si>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</si>
  <si>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</si>
  <si>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</si>
  <si>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</si>
  <si>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</si>
  <si>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</si>
  <si>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</si>
  <si>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</si>
  <si>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</si>
  <si>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</si>
  <si>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</si>
  <si>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</si>
  <si>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</si>
  <si>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</si>
  <si>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</si>
  <si>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</si>
  <si>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</si>
  <si>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</si>
  <si>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</si>
  <si>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</si>
  <si>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</si>
  <si>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</si>
  <si>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</si>
  <si>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</si>
  <si>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</si>
  <si>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</si>
  <si>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</si>
  <si>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</si>
  <si>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</si>
  <si>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</si>
  <si>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</si>
  <si>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</si>
  <si>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</si>
  <si>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</si>
  <si>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</si>
  <si>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</si>
  <si>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</si>
  <si>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</si>
  <si>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</si>
  <si>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</si>
  <si>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</si>
  <si>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</si>
  <si>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</si>
  <si>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</si>
  <si>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</si>
  <si>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</si>
  <si>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</si>
  <si>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</si>
  <si>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</si>
  <si>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</si>
  <si>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</si>
  <si>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</si>
  <si>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</si>
  <si>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</si>
  <si>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</si>
  <si>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</si>
  <si>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</si>
  <si>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</si>
  <si>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</si>
  <si>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</si>
  <si>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</si>
  <si>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</si>
  <si>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</si>
  <si>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</si>
  <si>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</si>
  <si>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</si>
  <si>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</si>
  <si>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</si>
  <si>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</si>
  <si>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</si>
  <si>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</si>
  <si>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</si>
  <si>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</si>
  <si>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</si>
  <si>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</si>
  <si>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</si>
  <si>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</si>
  <si>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</si>
  <si>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</si>
  <si>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</si>
  <si>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</si>
  <si>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</si>
  <si>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</si>
  <si>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</si>
  <si>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</si>
  <si>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</si>
  <si>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</si>
  <si>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</si>
  <si>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</si>
  <si>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</si>
  <si>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</si>
  <si>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</si>
  <si>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</si>
  <si>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</si>
  <si>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</si>
  <si>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</si>
  <si>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</si>
  <si>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</si>
  <si>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</si>
  <si>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</si>
  <si>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</si>
  <si>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</si>
  <si>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</si>
  <si>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</si>
  <si>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</si>
  <si>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</si>
  <si>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</si>
  <si>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</si>
  <si>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</si>
  <si>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</si>
  <si>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</si>
  <si>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</si>
  <si>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</si>
  <si>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</si>
  <si>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</si>
  <si>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</si>
  <si>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</si>
  <si>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</si>
  <si>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</si>
  <si>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</si>
  <si>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</si>
  <si>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</si>
  <si>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</si>
  <si>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</si>
  <si>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</si>
  <si>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</si>
  <si>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</si>
  <si>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</si>
  <si>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</si>
  <si>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</si>
  <si>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</si>
  <si>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</si>
  <si>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</si>
  <si>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</si>
  <si>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</si>
  <si>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</si>
  <si>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</si>
  <si>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</si>
  <si>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</si>
  <si>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</si>
  <si>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</si>
  <si>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</si>
  <si>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</si>
  <si>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</si>
  <si>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</si>
  <si>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</si>
  <si>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</si>
  <si>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</si>
  <si>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</si>
  <si>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</si>
  <si>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</si>
  <si>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</si>
  <si>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</si>
  <si>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</si>
  <si>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</si>
  <si>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</si>
  <si>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</si>
  <si>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</si>
  <si>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</si>
  <si>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</si>
  <si>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</si>
  <si>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</si>
  <si>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</si>
  <si>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</si>
  <si>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</si>
  <si>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</si>
  <si>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</si>
  <si>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</si>
  <si>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</si>
  <si>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</si>
  <si>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</si>
  <si>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</si>
  <si>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</si>
  <si>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</si>
  <si>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</si>
  <si>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</si>
  <si>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</si>
  <si>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</si>
  <si>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</si>
  <si>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</si>
  <si>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</si>
  <si>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</si>
  <si>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</si>
  <si>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</si>
  <si>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</si>
  <si>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</si>
  <si>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</si>
  <si>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</si>
  <si>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</si>
  <si>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</si>
  <si>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</si>
  <si>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</si>
  <si>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</si>
  <si>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</si>
  <si>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</si>
  <si>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</si>
  <si>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</si>
  <si>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</si>
  <si>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</si>
  <si>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</si>
  <si>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</si>
  <si>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</si>
  <si>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</si>
  <si>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</si>
  <si>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</si>
  <si>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</si>
  <si>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</si>
  <si>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</si>
  <si>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</si>
  <si>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</si>
  <si>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</si>
  <si>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</si>
  <si>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</si>
  <si>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</si>
  <si>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</si>
  <si>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</si>
  <si>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</si>
  <si>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</si>
  <si>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</si>
  <si>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</si>
  <si>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</si>
  <si>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</si>
  <si>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</si>
  <si>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</si>
  <si>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</si>
  <si>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</si>
  <si>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</si>
  <si>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</si>
  <si>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</si>
  <si>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</si>
  <si>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</si>
  <si>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</si>
  <si>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</si>
  <si>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</si>
  <si>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</si>
  <si>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</si>
  <si>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</si>
  <si>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</si>
  <si>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</si>
  <si>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</si>
  <si>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</si>
  <si>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</si>
  <si>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</si>
  <si>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</si>
  <si>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</si>
  <si>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</si>
  <si>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</si>
  <si>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</si>
  <si>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</si>
  <si>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</si>
  <si>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</si>
  <si>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</si>
  <si>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</si>
  <si>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</si>
  <si>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</si>
  <si>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</si>
  <si>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</si>
  <si>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</si>
  <si>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</si>
  <si>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</si>
  <si>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</si>
  <si>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</si>
  <si>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</si>
  <si>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</si>
  <si>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</si>
  <si>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</si>
  <si>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</si>
  <si>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</si>
  <si>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</si>
  <si>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</si>
  <si>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</si>
  <si>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</si>
  <si>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</si>
  <si>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</si>
  <si>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</si>
  <si>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</si>
  <si>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</si>
  <si>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</si>
  <si>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</si>
  <si>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</si>
  <si>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</si>
  <si>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</si>
  <si>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</si>
  <si>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</si>
  <si>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</si>
  <si>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</si>
  <si>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</si>
  <si>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</si>
  <si>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</si>
  <si>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</si>
  <si>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</si>
  <si>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</si>
  <si>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</si>
  <si>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</si>
  <si>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</si>
  <si>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</si>
  <si>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</si>
  <si>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</si>
  <si>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</si>
  <si>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</si>
  <si>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</si>
  <si>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</si>
  <si>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</si>
  <si>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</si>
  <si>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</si>
  <si>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</si>
  <si>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</si>
  <si>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</si>
  <si>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</si>
  <si>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</si>
  <si>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</si>
  <si>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</si>
  <si>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</si>
  <si>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</si>
  <si>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</si>
  <si>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</si>
  <si>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</si>
  <si>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</si>
  <si>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</si>
  <si>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</si>
  <si>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</si>
  <si>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</si>
  <si>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</si>
  <si>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</si>
  <si>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</si>
  <si>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</si>
  <si>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</si>
  <si>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</si>
  <si>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</si>
  <si>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</si>
  <si>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</si>
  <si>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</si>
  <si>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</si>
  <si>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</si>
  <si>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</si>
  <si>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</si>
  <si>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</si>
  <si>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</si>
  <si>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</si>
  <si>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</si>
  <si>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</si>
  <si>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</si>
  <si>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</si>
  <si>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</si>
  <si>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</si>
  <si>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</si>
  <si>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</si>
  <si>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</si>
  <si>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</si>
  <si>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</si>
  <si>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</si>
  <si>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</si>
  <si>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</si>
  <si>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</si>
  <si>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</si>
  <si>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</si>
  <si>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</si>
  <si>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</si>
  <si>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</si>
  <si>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</si>
  <si>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</si>
  <si>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</si>
  <si>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</si>
  <si>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</si>
  <si>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</si>
  <si>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</si>
  <si>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</si>
  <si>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</si>
  <si>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</si>
  <si>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</si>
  <si>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</si>
  <si>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</si>
  <si>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</si>
  <si>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</si>
  <si>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</si>
  <si>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</si>
  <si>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</si>
  <si>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</si>
  <si>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</si>
  <si>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</si>
  <si>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</si>
  <si>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</si>
  <si>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</si>
  <si>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</si>
  <si>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</si>
  <si>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</si>
  <si>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</si>
  <si>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</si>
  <si>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</si>
  <si>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</si>
  <si>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</si>
  <si>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</si>
  <si>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</si>
  <si>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</si>
  <si>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</si>
  <si>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</si>
  <si>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</si>
  <si>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</si>
  <si>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</si>
  <si>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</si>
  <si>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</si>
  <si>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</si>
  <si>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</si>
  <si>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</si>
  <si>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</si>
  <si>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</si>
  <si>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</si>
  <si>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</si>
  <si>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</si>
  <si>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</si>
  <si>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</si>
  <si>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</si>
  <si>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</si>
  <si>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</si>
  <si>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</si>
  <si>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</si>
  <si>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</si>
  <si>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</si>
  <si>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</si>
  <si>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</si>
  <si>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</si>
  <si>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</si>
  <si>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</si>
  <si>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</si>
  <si>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</si>
  <si>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</si>
  <si>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</si>
  <si>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</si>
  <si>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</si>
  <si>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</si>
  <si>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</si>
  <si>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</si>
  <si>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</si>
  <si>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</si>
  <si>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</si>
  <si>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</si>
  <si>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</si>
  <si>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</si>
  <si>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</si>
  <si>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</si>
  <si>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</si>
  <si>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</si>
  <si>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</si>
  <si>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</si>
  <si>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</si>
  <si>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</si>
  <si>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</si>
  <si>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</si>
  <si>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</si>
  <si>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</si>
  <si>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</si>
  <si>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</si>
  <si>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</si>
  <si>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</si>
  <si>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</si>
  <si>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</si>
  <si>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</si>
  <si>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</si>
  <si>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</si>
  <si>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</si>
  <si>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</si>
  <si>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</si>
  <si>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</si>
  <si>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</si>
  <si>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</si>
  <si>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</si>
  <si>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</si>
  <si>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</si>
  <si>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</si>
  <si>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</si>
  <si>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</si>
  <si>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</si>
  <si>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</si>
  <si>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</si>
  <si>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</si>
  <si>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</si>
  <si>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</si>
  <si>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</si>
  <si>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</si>
  <si>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</si>
  <si>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</si>
  <si>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</si>
  <si>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</si>
  <si>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</si>
  <si>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</si>
  <si>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</si>
  <si>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</si>
  <si>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</si>
  <si>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</si>
  <si>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</si>
  <si>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</si>
  <si>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</si>
  <si>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</si>
  <si>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</si>
  <si>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</si>
  <si>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</si>
  <si>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</si>
  <si>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</si>
  <si>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</si>
  <si>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</si>
  <si>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</si>
  <si>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</si>
  <si>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</si>
  <si>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</si>
  <si>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</si>
  <si>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</si>
  <si>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</si>
  <si>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</si>
  <si>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</si>
  <si>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</si>
  <si>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</si>
  <si>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</si>
  <si>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</si>
  <si>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</si>
  <si>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</si>
  <si>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</si>
  <si>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</si>
  <si>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</si>
  <si>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</si>
  <si>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</si>
  <si>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</si>
  <si>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</si>
  <si>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</si>
  <si>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</si>
  <si>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</si>
  <si>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</si>
  <si>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</si>
  <si>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</si>
  <si>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</si>
  <si>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</si>
  <si>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</si>
  <si>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</si>
  <si>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</si>
  <si>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</si>
  <si>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</si>
  <si>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</si>
  <si>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</si>
  <si>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</si>
  <si>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</si>
  <si>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</si>
  <si>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</si>
  <si>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</si>
  <si>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</si>
  <si>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</si>
  <si>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</si>
  <si>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</si>
  <si>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</si>
  <si>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</si>
  <si>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</si>
  <si>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</si>
  <si>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</si>
  <si>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</si>
  <si>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</si>
  <si>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</si>
  <si>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</si>
  <si>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</si>
  <si>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</si>
  <si>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</si>
  <si>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</si>
  <si>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</si>
  <si>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</si>
  <si>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</si>
  <si>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</si>
  <si>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</si>
  <si>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</si>
  <si>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</si>
  <si>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</si>
  <si>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</si>
  <si>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</si>
  <si>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</si>
  <si>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</si>
  <si>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</si>
  <si>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</si>
  <si>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</si>
  <si>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</si>
  <si>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</si>
  <si>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</si>
  <si>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</si>
  <si>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</si>
  <si>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</si>
  <si>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</si>
  <si>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</si>
  <si>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</si>
  <si>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</si>
  <si>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</si>
  <si>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</si>
  <si>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</si>
  <si>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</si>
  <si>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</si>
  <si>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</si>
  <si>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</si>
  <si>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</si>
  <si>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</si>
  <si>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</si>
  <si>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</si>
  <si>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</si>
  <si>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</si>
  <si>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</si>
  <si>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</si>
  <si>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</si>
  <si>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</si>
  <si>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</si>
  <si>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</si>
  <si>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</si>
  <si>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</si>
  <si>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</si>
  <si>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</si>
  <si>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</si>
  <si>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</si>
  <si>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</si>
  <si>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</si>
  <si>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</si>
  <si>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</si>
  <si>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</si>
  <si>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</si>
  <si>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</si>
  <si>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</si>
  <si>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</si>
  <si>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</si>
  <si>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</si>
  <si>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</si>
  <si>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</si>
  <si>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</si>
  <si>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</si>
  <si>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</si>
  <si>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</si>
  <si>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</si>
  <si>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</si>
  <si>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</si>
  <si>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</si>
  <si>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</si>
  <si>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</si>
  <si>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</si>
  <si>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</si>
  <si>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</si>
  <si>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</si>
  <si>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</si>
  <si>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</si>
  <si>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</si>
  <si>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</si>
  <si>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</si>
  <si>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</si>
  <si>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</si>
  <si>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</si>
  <si>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</si>
  <si>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</si>
  <si>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</si>
  <si>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</si>
  <si>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</si>
  <si>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</si>
  <si>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</si>
  <si>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</si>
  <si>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</si>
  <si>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</si>
  <si>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</si>
  <si>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</si>
  <si>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</si>
  <si>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</si>
  <si>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</si>
  <si>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</si>
  <si>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</si>
  <si>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</si>
  <si>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</si>
  <si>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</si>
  <si>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</si>
  <si>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</si>
  <si>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</si>
  <si>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</si>
  <si>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</si>
  <si>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</si>
  <si>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</si>
  <si>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</si>
  <si>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</si>
  <si>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</si>
  <si>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</si>
  <si>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</si>
  <si>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</si>
  <si>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</si>
  <si>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</si>
  <si>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</si>
  <si>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</si>
  <si>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</si>
  <si>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</si>
  <si>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</si>
  <si>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</si>
  <si>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</si>
  <si>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</si>
  <si>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</si>
  <si>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</si>
  <si>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</si>
  <si>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</si>
  <si>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</si>
  <si>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</si>
  <si>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</si>
  <si>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</si>
  <si>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</si>
  <si>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</si>
  <si>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</si>
  <si>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</si>
  <si>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</si>
  <si>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</si>
  <si>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</si>
  <si>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</si>
  <si>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</si>
  <si>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</si>
  <si>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</si>
  <si>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</si>
  <si>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</si>
  <si>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</si>
  <si>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</si>
  <si>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</si>
  <si>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</si>
  <si>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</si>
  <si>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</si>
  <si>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</si>
  <si>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</si>
  <si>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</si>
  <si>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</si>
  <si>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</si>
  <si>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</si>
  <si>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</si>
  <si>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</si>
  <si>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</si>
  <si>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</si>
  <si>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</si>
  <si>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</si>
  <si>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</si>
  <si>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</si>
  <si>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</si>
  <si>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</si>
  <si>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</si>
  <si>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</si>
  <si>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</si>
  <si>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</si>
  <si>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</si>
  <si>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</si>
  <si>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</si>
  <si>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</si>
  <si>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</si>
  <si>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</si>
  <si>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</si>
  <si>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</si>
  <si>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</si>
  <si>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</si>
  <si>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</si>
  <si>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</si>
  <si>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</si>
  <si>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</si>
  <si>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</si>
  <si>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</si>
  <si>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</si>
  <si>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</si>
  <si>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</si>
  <si>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</si>
  <si>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</si>
  <si>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</si>
  <si>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</si>
  <si>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</si>
  <si>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</si>
  <si>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</si>
  <si>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</si>
  <si>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</si>
  <si>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</si>
  <si>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</si>
  <si>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</si>
  <si>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</si>
  <si>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</si>
  <si>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</si>
  <si>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</si>
  <si>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</si>
  <si>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</si>
  <si>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</si>
  <si>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</si>
  <si>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</si>
  <si>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</si>
  <si>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</si>
  <si>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</si>
  <si>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</si>
  <si>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</si>
  <si>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</si>
  <si>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</si>
  <si>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</si>
  <si>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</si>
  <si>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</si>
  <si>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</si>
  <si>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</si>
  <si>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</si>
  <si>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</si>
  <si>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</si>
  <si>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</si>
  <si>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</si>
  <si>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</si>
  <si>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</si>
  <si>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</si>
  <si>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</si>
  <si>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</si>
  <si>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</si>
  <si>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</si>
  <si>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</si>
  <si>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</si>
  <si>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</si>
  <si>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</si>
  <si>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</si>
  <si>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</si>
  <si>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</si>
  <si>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</si>
  <si>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</si>
  <si>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</si>
  <si>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</si>
  <si>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</si>
  <si>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</si>
  <si>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</si>
  <si>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</si>
  <si>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</si>
  <si>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</si>
  <si>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</si>
  <si>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</si>
  <si>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</si>
  <si>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</si>
  <si>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</si>
  <si>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</si>
  <si>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</si>
  <si>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</si>
  <si>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</si>
  <si>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</si>
  <si>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</si>
  <si>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</si>
  <si>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</si>
  <si>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</si>
  <si>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</si>
  <si>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</si>
  <si>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</si>
  <si>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</si>
  <si>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</si>
  <si>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</si>
  <si>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</si>
  <si>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</si>
  <si>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</si>
  <si>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</si>
  <si>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</si>
  <si>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</si>
  <si>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</si>
  <si>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</si>
  <si>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</si>
  <si>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</si>
  <si>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</si>
  <si>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</si>
  <si>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</si>
  <si>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</si>
  <si>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</si>
  <si>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</si>
  <si>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</si>
  <si>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</si>
  <si>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</si>
  <si>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</si>
  <si>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</si>
  <si>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</si>
  <si>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</si>
  <si>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</si>
  <si>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</si>
  <si>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</si>
  <si>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</si>
  <si>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</si>
  <si>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</si>
  <si>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</si>
  <si>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</si>
  <si>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</si>
  <si>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</si>
  <si>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</si>
  <si>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</si>
  <si>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</si>
  <si>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</si>
  <si>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</si>
  <si>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</si>
  <si>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</si>
  <si>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</si>
  <si>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</si>
  <si>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</si>
  <si>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</si>
  <si>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</si>
  <si>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</si>
  <si>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</si>
  <si>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</si>
  <si>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</si>
  <si>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</si>
  <si>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</si>
  <si>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</si>
  <si>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</si>
  <si>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</si>
  <si>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</si>
  <si>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</si>
  <si>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</si>
  <si>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</si>
  <si>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</si>
  <si>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</si>
  <si>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</si>
  <si>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</si>
  <si>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</si>
  <si>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</si>
  <si>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</si>
  <si>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</si>
  <si>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</si>
  <si>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</si>
  <si>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</si>
  <si>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</si>
  <si>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</si>
  <si>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</si>
  <si>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</si>
  <si>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</si>
  <si>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</si>
  <si>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</si>
  <si>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</si>
  <si>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</si>
  <si>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</si>
  <si>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</si>
  <si>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</si>
  <si>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</si>
  <si>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</si>
  <si>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</si>
  <si>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</si>
  <si>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</si>
  <si>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</si>
  <si>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</si>
  <si>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</si>
  <si>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</si>
  <si>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</si>
  <si>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</si>
  <si>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</si>
  <si>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</si>
  <si>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</si>
  <si>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</si>
  <si>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</si>
  <si>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</si>
  <si>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</si>
  <si>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</si>
  <si>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</si>
  <si>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</si>
  <si>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</si>
  <si>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</si>
  <si>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</si>
  <si>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</si>
  <si>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</si>
  <si>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</si>
  <si>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</si>
  <si>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</si>
  <si>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</si>
  <si>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</si>
  <si>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</si>
  <si>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</si>
  <si>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</si>
  <si>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</si>
  <si>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</si>
  <si>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</si>
  <si>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</si>
  <si>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</si>
  <si>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</si>
  <si>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</si>
  <si>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</si>
  <si>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</si>
  <si>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</si>
  <si>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</si>
  <si>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</si>
  <si>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</si>
  <si>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</si>
  <si>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</si>
  <si>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</si>
  <si>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</si>
  <si>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</si>
  <si>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</si>
  <si>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</si>
  <si>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</si>
  <si>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</si>
  <si>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</si>
  <si>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</si>
  <si>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</si>
  <si>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</si>
  <si>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</si>
  <si>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</si>
  <si>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</si>
  <si>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</si>
  <si>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</si>
  <si>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</si>
  <si>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</si>
  <si>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</si>
  <si>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</si>
  <si>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</si>
  <si>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</si>
  <si>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</si>
  <si>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</si>
  <si>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</si>
  <si>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</si>
  <si>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</si>
  <si>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</si>
  <si>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</si>
  <si>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</si>
  <si>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</si>
  <si>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</si>
  <si>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</si>
  <si>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</si>
  <si>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</si>
  <si>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</si>
  <si>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</si>
  <si>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</si>
  <si>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</si>
  <si>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</si>
  <si>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</si>
  <si>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</si>
  <si>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</si>
  <si>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</si>
  <si>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</si>
  <si>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</si>
  <si>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</si>
  <si>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</si>
  <si>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</si>
  <si>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</si>
  <si>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</si>
  <si>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</si>
  <si>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</si>
  <si>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</si>
  <si>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</si>
  <si>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</si>
  <si>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</si>
  <si>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</si>
  <si>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</si>
  <si>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</si>
  <si>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</si>
  <si>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</si>
  <si>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</si>
  <si>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</si>
  <si>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</si>
  <si>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</si>
  <si>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</si>
  <si>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</si>
  <si>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</si>
  <si>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</si>
  <si>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</si>
  <si>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</si>
  <si>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</si>
  <si>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</si>
  <si>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</si>
  <si>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</si>
  <si>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</si>
  <si>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</si>
  <si>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</si>
  <si>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</si>
  <si>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</si>
  <si>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</si>
  <si>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</si>
  <si>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</si>
  <si>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</si>
  <si>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</si>
  <si>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</si>
  <si>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</si>
  <si>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</si>
  <si>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</si>
  <si>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</si>
  <si>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</si>
  <si>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</si>
  <si>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</si>
  <si>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</si>
  <si>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</si>
  <si>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</si>
  <si>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</si>
  <si>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</si>
  <si>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</si>
  <si>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</si>
  <si>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</si>
  <si>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</si>
  <si>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</si>
  <si>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</si>
  <si>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</si>
  <si>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</si>
  <si>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</si>
  <si>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</si>
  <si>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</si>
  <si>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</si>
  <si>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</si>
  <si>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</si>
  <si>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</si>
  <si>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</si>
  <si>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</si>
  <si>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</si>
  <si>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</si>
  <si>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</si>
  <si>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</si>
  <si>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</si>
  <si>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</si>
  <si>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</si>
  <si>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</si>
  <si>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</si>
  <si>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</si>
  <si>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</si>
  <si>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</si>
  <si>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</si>
  <si>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</si>
  <si>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</si>
  <si>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</si>
  <si>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</si>
  <si>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</si>
  <si>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</si>
  <si>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</si>
  <si>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</si>
  <si>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</si>
  <si>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</si>
  <si>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</si>
  <si>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</si>
  <si>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</si>
  <si>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</si>
  <si>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</si>
  <si>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</si>
  <si>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</si>
  <si>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</si>
  <si>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</si>
  <si>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</si>
  <si>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</si>
  <si>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</si>
  <si>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</si>
  <si>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</si>
  <si>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</si>
  <si>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</si>
  <si>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</si>
  <si>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</si>
  <si>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</si>
  <si>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</si>
  <si>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</si>
  <si>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</si>
  <si>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</si>
  <si>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</si>
  <si>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</si>
  <si>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</si>
  <si>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</si>
  <si>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</si>
  <si>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</si>
  <si>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</si>
  <si>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</si>
  <si>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</si>
  <si>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</si>
  <si>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</si>
  <si>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</si>
  <si>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</si>
  <si>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</si>
  <si>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</si>
  <si>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</si>
  <si>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</si>
  <si>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</si>
  <si>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</si>
  <si>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</si>
  <si>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</si>
  <si>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</si>
  <si>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</si>
  <si>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</si>
  <si>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</si>
  <si>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</si>
  <si>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</si>
  <si>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</si>
  <si>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</si>
  <si>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</si>
  <si>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</si>
  <si>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</si>
  <si>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</si>
  <si>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</si>
  <si>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</si>
  <si>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</si>
  <si>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</si>
  <si>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</si>
  <si>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</si>
  <si>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</si>
  <si>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</si>
  <si>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</si>
  <si>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</si>
  <si>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</si>
  <si>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</si>
  <si>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</si>
  <si>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</si>
  <si>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</si>
  <si>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</si>
  <si>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</si>
  <si>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</si>
  <si>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</si>
  <si>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</si>
  <si>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</si>
  <si>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</si>
  <si>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</si>
  <si>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</si>
  <si>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</si>
  <si>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</si>
  <si>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</si>
  <si>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</si>
  <si>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</si>
  <si>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</si>
  <si>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</si>
  <si>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</si>
  <si>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</si>
  <si>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</si>
  <si>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</si>
  <si>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</si>
  <si>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</si>
  <si>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</si>
  <si>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</si>
  <si>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</si>
  <si>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</si>
  <si>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</si>
  <si>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</si>
  <si>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</si>
  <si>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</si>
  <si>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</si>
  <si>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</si>
  <si>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</si>
  <si>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</si>
  <si>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</si>
  <si>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</si>
  <si>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</si>
  <si>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</si>
  <si>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</si>
  <si>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</si>
  <si>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</si>
  <si>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</si>
  <si>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</si>
  <si>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</si>
  <si>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</si>
  <si>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</si>
  <si>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</si>
  <si>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</si>
  <si>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</si>
  <si>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</si>
  <si>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</si>
  <si>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</si>
  <si>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</si>
  <si>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</si>
  <si>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</si>
  <si>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</si>
  <si>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</si>
  <si>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</si>
  <si>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</si>
  <si>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</si>
  <si>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</si>
  <si>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</si>
  <si>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</si>
  <si>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</si>
  <si>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</si>
  <si>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</si>
  <si>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</si>
  <si>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</si>
  <si>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</si>
  <si>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</si>
  <si>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</si>
  <si>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</si>
  <si>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</si>
  <si>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</si>
  <si>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</si>
  <si>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</si>
  <si>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</si>
  <si>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</si>
  <si>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</si>
  <si>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</si>
  <si>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</si>
  <si>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</si>
  <si>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</si>
  <si>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</si>
  <si>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</si>
  <si>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</si>
  <si>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</si>
  <si>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</si>
  <si>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</si>
  <si>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</si>
  <si>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</si>
  <si>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</si>
  <si>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</si>
  <si>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</si>
  <si>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</si>
  <si>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</si>
  <si>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</si>
  <si>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</si>
  <si>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</si>
  <si>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</si>
  <si>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</si>
  <si>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</si>
  <si>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</si>
  <si>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</si>
  <si>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</si>
  <si>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</si>
  <si>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</si>
  <si>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</si>
  <si>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</si>
  <si>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</si>
  <si>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</si>
  <si>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</si>
  <si>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</si>
  <si>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</si>
  <si>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</si>
  <si>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</si>
  <si>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</si>
  <si>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</si>
  <si>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</si>
  <si>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</si>
  <si>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</si>
  <si>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</si>
  <si>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</si>
  <si>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</si>
  <si>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</si>
  <si>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</si>
  <si>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</si>
  <si>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</si>
  <si>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</si>
  <si>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</si>
  <si>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</si>
  <si>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</si>
  <si>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</si>
  <si>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</si>
  <si>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</si>
  <si>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</si>
  <si>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</si>
  <si>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</si>
  <si>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</si>
  <si>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</si>
  <si>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</si>
  <si>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</si>
  <si>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</si>
  <si>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</si>
  <si>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</si>
  <si>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</si>
  <si>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</si>
  <si>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</si>
  <si>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</si>
  <si>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</si>
  <si>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</si>
  <si>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</si>
  <si>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</si>
  <si>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</si>
  <si>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</si>
  <si>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</si>
  <si>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</si>
  <si>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</si>
  <si>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</si>
  <si>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</si>
  <si>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</si>
  <si>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</si>
  <si>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</si>
  <si>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</si>
  <si>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</si>
  <si>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</si>
  <si>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</si>
  <si>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</si>
  <si>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</si>
  <si>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</si>
  <si>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</si>
  <si>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</si>
  <si>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</si>
  <si>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</si>
  <si>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</si>
  <si>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</si>
  <si>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</si>
  <si>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</si>
  <si>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</si>
  <si>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</si>
  <si>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</si>
  <si>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</si>
  <si>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</si>
  <si>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</si>
  <si>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</si>
  <si>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</si>
  <si>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</si>
  <si>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</si>
  <si>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</si>
  <si>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</si>
  <si>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</si>
  <si>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</si>
  <si>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</si>
  <si>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</si>
  <si>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</si>
  <si>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</si>
  <si>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</si>
  <si>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</si>
  <si>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</si>
  <si>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</si>
  <si>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</si>
  <si>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</si>
  <si>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</si>
  <si>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</si>
  <si>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</si>
  <si>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</si>
  <si>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</si>
  <si>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</si>
  <si>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</si>
  <si>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</si>
  <si>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</si>
  <si>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</si>
  <si>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</si>
  <si>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</si>
  <si>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</si>
  <si>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</si>
  <si>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</si>
  <si>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</si>
  <si>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</si>
  <si>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</si>
  <si>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</si>
  <si>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</si>
  <si>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</si>
  <si>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</si>
  <si>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</si>
  <si>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</si>
  <si>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</si>
  <si>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</si>
  <si>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</si>
  <si>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</si>
  <si>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</si>
  <si>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</si>
  <si>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</si>
  <si>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</si>
  <si>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</si>
  <si>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</si>
  <si>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</si>
  <si>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</si>
  <si>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</si>
  <si>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</si>
  <si>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</si>
  <si>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</si>
  <si>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</si>
  <si>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</si>
  <si>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</si>
  <si>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</si>
  <si>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</si>
  <si>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</si>
  <si>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</si>
  <si>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</si>
  <si>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</si>
  <si>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</si>
  <si>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</si>
  <si>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</si>
  <si>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</si>
  <si>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</si>
  <si>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</si>
  <si>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</si>
  <si>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</si>
  <si>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</si>
  <si>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</si>
  <si>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</si>
  <si>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</si>
  <si>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</si>
  <si>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</si>
  <si>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</si>
  <si>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</si>
  <si>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</si>
  <si>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</si>
  <si>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</si>
  <si>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</si>
  <si>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</si>
  <si>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</si>
  <si>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</si>
  <si>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</si>
  <si>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</si>
  <si>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</si>
  <si>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</si>
  <si>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</si>
  <si>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</si>
  <si>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</si>
  <si>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</si>
  <si>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</si>
  <si>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</si>
  <si>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</si>
  <si>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</si>
  <si>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</si>
  <si>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</si>
  <si>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</si>
  <si>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</si>
  <si>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</si>
  <si>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</si>
  <si>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</si>
  <si>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</si>
  <si>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</si>
  <si>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</si>
  <si>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</si>
  <si>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</si>
  <si>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</si>
  <si>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</si>
  <si>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</si>
  <si>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</si>
  <si>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</si>
  <si>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</si>
  <si>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</si>
  <si>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</si>
  <si>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</si>
  <si>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</si>
  <si>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</si>
  <si>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</si>
  <si>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</si>
  <si>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</si>
  <si>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</si>
  <si>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</si>
  <si>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</si>
  <si>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</si>
  <si>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</si>
  <si>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</si>
  <si>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</si>
  <si>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</si>
  <si>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</si>
  <si>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</si>
  <si>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</si>
  <si>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</si>
  <si>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</si>
  <si>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</si>
  <si>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</si>
  <si>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</si>
  <si>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</si>
  <si>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</si>
  <si>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</si>
  <si>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</si>
  <si>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</si>
  <si>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</si>
  <si>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</si>
  <si>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</si>
  <si>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</si>
  <si>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</si>
  <si>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</si>
  <si>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</si>
  <si>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</si>
  <si>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</si>
  <si>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</si>
  <si>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</si>
  <si>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</si>
  <si>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</si>
  <si>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</si>
  <si>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</si>
  <si>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</si>
  <si>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</si>
  <si>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</si>
  <si>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</si>
  <si>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</si>
  <si>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</si>
  <si>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</si>
  <si>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</si>
  <si>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</si>
  <si>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</si>
  <si>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</si>
  <si>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</si>
  <si>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</si>
  <si>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</si>
  <si>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</si>
  <si>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</si>
  <si>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</si>
  <si>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</si>
  <si>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</si>
  <si>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</si>
  <si>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</si>
  <si>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</si>
  <si>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</si>
  <si>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</si>
  <si>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</si>
  <si>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</si>
  <si>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</si>
  <si>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</si>
  <si>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</si>
  <si>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</si>
  <si>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</si>
  <si>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</si>
  <si>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</si>
  <si>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</si>
  <si>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</si>
  <si>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</si>
  <si>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</si>
  <si>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</si>
  <si>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</si>
  <si>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</si>
  <si>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</si>
  <si>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</si>
  <si>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</si>
  <si>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</si>
  <si>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</si>
  <si>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</si>
  <si>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</si>
  <si>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</si>
  <si>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</si>
  <si>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</si>
  <si>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</si>
  <si>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</si>
  <si>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</si>
  <si>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</si>
  <si>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</si>
  <si>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</si>
  <si>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</si>
  <si>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</si>
  <si>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</si>
  <si>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</si>
  <si>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</si>
  <si>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</si>
  <si>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</si>
  <si>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</si>
  <si>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</si>
  <si>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</si>
  <si>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</si>
  <si>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</si>
  <si>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</si>
  <si>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</si>
  <si>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</si>
  <si>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</si>
  <si>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</si>
  <si>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</si>
  <si>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</si>
  <si>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</si>
  <si>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</si>
  <si>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</si>
  <si>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</si>
  <si>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</si>
  <si>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</si>
  <si>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</si>
  <si>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</si>
  <si>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</si>
  <si>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</si>
  <si>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</si>
  <si>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</si>
  <si>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</si>
  <si>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</si>
  <si>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</si>
  <si>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</si>
  <si>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</si>
  <si>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</si>
  <si>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</si>
  <si>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</si>
  <si>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</si>
  <si>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</si>
  <si>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</si>
  <si>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</si>
  <si>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</si>
  <si>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</si>
  <si>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</si>
  <si>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</si>
  <si>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</si>
  <si>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</si>
  <si>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</si>
  <si>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</si>
  <si>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</si>
  <si>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</si>
  <si>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</si>
  <si>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</si>
  <si>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</si>
  <si>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</si>
  <si>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</si>
  <si>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</si>
  <si>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</si>
  <si>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</si>
  <si>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</si>
  <si>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</si>
  <si>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</si>
  <si>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</si>
  <si>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</si>
  <si>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</si>
  <si>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</si>
  <si>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</si>
  <si>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</si>
  <si>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</si>
  <si>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</si>
  <si>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</si>
  <si>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</si>
  <si>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</si>
  <si>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</si>
  <si>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</si>
  <si>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</si>
  <si>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</si>
  <si>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</si>
  <si>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</si>
  <si>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</si>
  <si>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</si>
  <si>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</si>
  <si>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</si>
  <si>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</si>
  <si>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</si>
  <si>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</si>
  <si>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</si>
  <si>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</si>
  <si>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</si>
  <si>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</si>
  <si>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</si>
  <si>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</si>
  <si>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</si>
  <si>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</si>
  <si>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</si>
  <si>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</si>
  <si>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</si>
  <si>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</si>
  <si>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</si>
  <si>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</si>
  <si>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</si>
  <si>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</si>
  <si>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</si>
  <si>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</si>
  <si>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</si>
  <si>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</si>
  <si>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</si>
  <si>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</si>
  <si>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</si>
  <si>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</si>
  <si>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</si>
  <si>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</si>
  <si>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</si>
  <si>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</si>
  <si>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</si>
  <si>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</si>
  <si>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</si>
  <si>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</si>
  <si>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</si>
  <si>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</si>
  <si>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</si>
  <si>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</si>
  <si>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</si>
  <si>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</si>
  <si>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</si>
  <si>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</si>
  <si>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</si>
  <si>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</si>
  <si>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</si>
  <si>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</si>
  <si>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</si>
  <si>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</si>
  <si>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</si>
  <si>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</si>
  <si>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</si>
  <si>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</si>
  <si>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</si>
  <si>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</si>
  <si>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</si>
  <si>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</si>
  <si>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</si>
  <si>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</si>
  <si>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</si>
  <si>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</si>
  <si>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</si>
  <si>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</si>
  <si>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</si>
  <si>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</si>
  <si>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</si>
  <si>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</si>
  <si>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</si>
  <si>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</si>
  <si>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</si>
  <si>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</si>
  <si>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</si>
  <si>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</si>
  <si>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</si>
  <si>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</si>
  <si>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</si>
  <si>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</si>
  <si>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</si>
  <si>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</si>
  <si>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</si>
  <si>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</si>
  <si>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</si>
  <si>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</si>
  <si>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</si>
  <si>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</si>
  <si>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</si>
  <si>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</si>
  <si>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</si>
  <si>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</si>
  <si>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</si>
  <si>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</si>
  <si>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</si>
  <si>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</si>
  <si>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</si>
  <si>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</si>
  <si>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</si>
  <si>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</si>
  <si>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</si>
  <si>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</si>
  <si>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</si>
  <si>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</si>
  <si>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</si>
  <si>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</si>
  <si>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</si>
  <si>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</si>
  <si>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</si>
  <si>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</si>
  <si>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</si>
  <si>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</si>
  <si>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</si>
  <si>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</si>
  <si>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</si>
  <si>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</si>
  <si>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</si>
  <si>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</si>
  <si>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</si>
  <si>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</si>
  <si>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</si>
  <si>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</si>
  <si>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</si>
  <si>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</si>
  <si>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</si>
  <si>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</si>
  <si>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</si>
  <si>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</si>
  <si>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</si>
  <si>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</si>
  <si>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</si>
  <si>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</si>
  <si>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</si>
  <si>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</si>
  <si>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</si>
  <si>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</si>
  <si>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</si>
  <si>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</si>
  <si>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</si>
  <si>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</si>
  <si>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</si>
  <si>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</si>
  <si>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</si>
  <si>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</si>
  <si>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</si>
  <si>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</si>
  <si>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</si>
  <si>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</si>
  <si>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</si>
  <si>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</si>
  <si>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</si>
  <si>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</si>
  <si>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</si>
  <si>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</si>
  <si>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</si>
  <si>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</si>
  <si>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</si>
  <si>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</si>
  <si>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</si>
  <si>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</si>
  <si>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</si>
  <si>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</si>
  <si>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</si>
  <si>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</si>
  <si>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</si>
  <si>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</si>
  <si>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</si>
  <si>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</si>
  <si>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</si>
  <si>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</si>
  <si>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</si>
  <si>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</si>
  <si>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</si>
  <si>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</si>
  <si>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</si>
  <si>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</si>
  <si>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</si>
  <si>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</si>
  <si>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</si>
  <si>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</si>
  <si>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</si>
  <si>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</si>
  <si>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</si>
  <si>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</si>
  <si>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</si>
  <si>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</si>
  <si>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</si>
  <si>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</si>
  <si>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</si>
  <si>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</si>
  <si>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</si>
  <si>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</si>
  <si>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</si>
  <si>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</si>
  <si>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</si>
  <si>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</si>
  <si>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</si>
  <si>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</si>
  <si>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</si>
  <si>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</si>
  <si>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</si>
  <si>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</si>
  <si>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</si>
  <si>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</si>
  <si>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</si>
  <si>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</si>
  <si>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</si>
  <si>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</si>
  <si>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</si>
  <si>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</si>
  <si>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</si>
  <si>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</si>
  <si>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</si>
  <si>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</si>
  <si>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</si>
  <si>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</si>
  <si>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</si>
  <si>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</si>
  <si>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</si>
  <si>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</si>
  <si>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</si>
  <si>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</si>
  <si>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</si>
  <si>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</si>
  <si>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</si>
  <si>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</si>
  <si>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</si>
  <si>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</si>
  <si>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</si>
  <si>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</si>
  <si>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</si>
  <si>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</si>
  <si>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</si>
  <si>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</si>
  <si>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</si>
  <si>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</si>
  <si>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</si>
  <si>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</si>
  <si>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</si>
  <si>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</si>
  <si>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</si>
  <si>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</si>
  <si>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</si>
  <si>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</si>
  <si>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</si>
  <si>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</si>
  <si>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</si>
  <si>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</si>
  <si>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</si>
  <si>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</si>
  <si>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</si>
  <si>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</si>
  <si>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</si>
  <si>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</si>
  <si>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</si>
  <si>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</si>
  <si>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</si>
  <si>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</si>
  <si>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</si>
  <si>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</si>
  <si>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</si>
  <si>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</si>
  <si>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</si>
  <si>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</si>
  <si>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</si>
  <si>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</si>
  <si>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</si>
  <si>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</si>
  <si>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</si>
  <si>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</si>
  <si>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</si>
  <si>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</si>
  <si>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</si>
  <si>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</si>
  <si>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</si>
  <si>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</si>
  <si>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</si>
  <si>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</si>
  <si>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</si>
  <si>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</si>
  <si>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</si>
  <si>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</si>
  <si>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</si>
  <si>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</si>
  <si>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</si>
  <si>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</si>
  <si>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</si>
  <si>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</si>
  <si>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</si>
  <si>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</si>
  <si>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</si>
  <si>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</si>
  <si>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</si>
  <si>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</si>
  <si>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</si>
  <si>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</si>
  <si>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</si>
  <si>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</si>
  <si>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</si>
  <si>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</si>
  <si>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</si>
  <si>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</si>
  <si>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</si>
  <si>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</si>
  <si>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</si>
  <si>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</si>
  <si>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</si>
  <si>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</si>
  <si>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</si>
  <si>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</si>
  <si>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</si>
  <si>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</si>
  <si>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</si>
  <si>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</si>
  <si>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</si>
  <si>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</si>
  <si>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</si>
  <si>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</si>
  <si>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</si>
  <si>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</si>
  <si>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</si>
  <si>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</si>
  <si>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</si>
  <si>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</si>
  <si>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</si>
  <si>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</si>
  <si>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</si>
  <si>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</si>
  <si>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</si>
  <si>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</si>
  <si>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</si>
  <si>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</si>
  <si>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</si>
  <si>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</si>
  <si>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</si>
  <si>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</si>
  <si>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</si>
  <si>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</si>
  <si>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</si>
  <si>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</si>
  <si>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</si>
  <si>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</si>
  <si>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</si>
  <si>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</si>
  <si>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</si>
  <si>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</si>
  <si>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</si>
  <si>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</si>
  <si>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</si>
  <si>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</si>
  <si>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</si>
  <si>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</si>
  <si>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</si>
  <si>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</si>
  <si>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</si>
  <si>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</si>
  <si>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</si>
  <si>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</si>
  <si>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</si>
  <si>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</si>
  <si>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</si>
  <si>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</si>
  <si>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</si>
  <si>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</si>
  <si>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</si>
  <si>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</si>
  <si>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</si>
  <si>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</si>
  <si>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</si>
  <si>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</si>
  <si>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</si>
  <si>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</si>
  <si>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</si>
  <si>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</si>
  <si>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</si>
  <si>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</si>
  <si>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</si>
  <si>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</si>
  <si>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</si>
  <si>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</si>
  <si>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</si>
  <si>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</si>
  <si>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</si>
  <si>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</si>
  <si>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</si>
  <si>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</si>
  <si>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</si>
  <si>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</si>
  <si>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</si>
  <si>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</si>
  <si>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</si>
  <si>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</si>
  <si>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</si>
  <si>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</si>
  <si>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</si>
  <si>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</si>
  <si>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</si>
  <si>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</si>
  <si>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</si>
  <si>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</si>
  <si>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</si>
  <si>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</si>
  <si>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</si>
  <si>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</si>
  <si>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</si>
  <si>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</si>
  <si>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</si>
  <si>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</si>
  <si>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</si>
  <si>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</si>
  <si>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</si>
  <si>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</si>
  <si>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</si>
  <si>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</si>
  <si>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</si>
  <si>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</si>
  <si>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</si>
  <si>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</si>
  <si>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</si>
  <si>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</si>
  <si>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</si>
  <si>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</si>
  <si>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</si>
  <si>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</si>
  <si>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</si>
  <si>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</si>
  <si>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</si>
  <si>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</si>
  <si>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</si>
  <si>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</si>
  <si>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</si>
  <si>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</si>
  <si>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</si>
  <si>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</si>
  <si>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</si>
  <si>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</si>
  <si>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</si>
  <si>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</si>
  <si>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</si>
  <si>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</si>
  <si>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</si>
  <si>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</si>
  <si>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</si>
  <si>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</si>
  <si>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</si>
  <si>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</si>
  <si>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</si>
  <si>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</si>
  <si>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</si>
  <si>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</si>
  <si>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</si>
  <si>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</si>
  <si>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</si>
  <si>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</si>
  <si>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</si>
  <si>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</si>
  <si>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</si>
  <si>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</si>
  <si>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</si>
  <si>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</si>
  <si>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</si>
  <si>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</si>
  <si>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</si>
  <si>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</si>
  <si>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</si>
  <si>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</si>
  <si>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</si>
  <si>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</si>
  <si>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</si>
  <si>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</si>
  <si>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</si>
  <si>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</si>
  <si>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</si>
  <si>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</si>
  <si>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</si>
  <si>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</si>
  <si>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</si>
  <si>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</si>
  <si>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</si>
  <si>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</si>
  <si>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</si>
  <si>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</si>
  <si>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</si>
  <si>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</si>
  <si>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</si>
  <si>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</si>
  <si>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</si>
  <si>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</si>
  <si>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</si>
  <si>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</si>
  <si>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</si>
  <si>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</si>
  <si>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</si>
  <si>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</si>
  <si>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</si>
  <si>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</si>
  <si>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</si>
  <si>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</si>
  <si>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</si>
  <si>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</si>
  <si>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</si>
  <si>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</si>
  <si>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</si>
  <si>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</si>
  <si>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</si>
  <si>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</si>
  <si>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</si>
  <si>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</si>
  <si>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</si>
  <si>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</si>
  <si>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</si>
  <si>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</si>
  <si>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</si>
  <si>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</si>
  <si>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</si>
  <si>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</si>
  <si>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</si>
  <si>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</si>
  <si>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</si>
  <si>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</si>
  <si>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</si>
  <si>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</si>
  <si>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</si>
  <si>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</si>
  <si>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</si>
  <si>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</si>
  <si>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</si>
  <si>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</si>
  <si>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</si>
  <si>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</si>
  <si>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</si>
  <si>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</si>
  <si>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</si>
  <si>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</si>
  <si>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</si>
  <si>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</si>
  <si>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</si>
  <si>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</si>
  <si>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</si>
  <si>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</si>
  <si>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</si>
  <si>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</si>
  <si>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</si>
  <si>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</si>
  <si>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</si>
  <si>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</si>
  <si>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</si>
  <si>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</si>
  <si>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</si>
  <si>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</si>
  <si>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</si>
  <si>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</si>
  <si>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</si>
  <si>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</si>
  <si>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</si>
  <si>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</si>
  <si>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</si>
  <si>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</si>
  <si>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</si>
  <si>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</si>
  <si>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</si>
  <si>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</si>
  <si>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</si>
  <si>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</si>
  <si>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</si>
  <si>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</si>
  <si>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</si>
  <si>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</si>
  <si>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</si>
  <si>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</si>
  <si>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</si>
  <si>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</si>
  <si>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</si>
  <si>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</si>
  <si>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</si>
  <si>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</si>
  <si>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</si>
  <si>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</si>
  <si>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</si>
  <si>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</si>
  <si>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</si>
  <si>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</si>
  <si>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</si>
  <si>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</si>
  <si>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</si>
  <si>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</si>
  <si>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</si>
  <si>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</si>
  <si>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</si>
  <si>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</si>
  <si>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</si>
  <si>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</si>
  <si>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</si>
  <si>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</si>
  <si>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</si>
  <si>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</si>
  <si>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</si>
  <si>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</si>
  <si>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</si>
  <si>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</si>
  <si>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</si>
  <si>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</si>
  <si>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</si>
  <si>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</si>
  <si>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</si>
  <si>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</si>
  <si>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</si>
  <si>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</si>
  <si>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</si>
  <si>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</si>
  <si>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</si>
  <si>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</si>
  <si>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</si>
  <si>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</si>
  <si>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</si>
  <si>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</si>
  <si>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</si>
  <si>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</si>
  <si>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</si>
  <si>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</si>
  <si>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</si>
  <si>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</si>
  <si>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</si>
  <si>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</si>
  <si>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</si>
  <si>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</si>
  <si>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</si>
  <si>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</si>
  <si>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</si>
  <si>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</si>
  <si>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</si>
  <si>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</si>
  <si>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</si>
  <si>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</si>
  <si>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</si>
  <si>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</si>
  <si>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</si>
  <si>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</si>
  <si>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</si>
  <si>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</si>
  <si>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</si>
  <si>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</si>
  <si>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</si>
  <si>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</si>
  <si>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</si>
  <si>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</si>
  <si>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</si>
  <si>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</si>
  <si>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</si>
  <si>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</si>
  <si>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</si>
  <si>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</si>
  <si>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</si>
  <si>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</si>
  <si>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</si>
  <si>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</si>
  <si>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</si>
  <si>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</si>
  <si>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</si>
  <si>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</si>
  <si>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</si>
  <si>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</si>
  <si>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</si>
  <si>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</si>
  <si>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</si>
  <si>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</si>
  <si>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</si>
  <si>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</si>
  <si>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</si>
  <si>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</si>
  <si>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</si>
  <si>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</si>
  <si>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</si>
  <si>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</si>
  <si>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</si>
  <si>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</si>
  <si>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</si>
  <si>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</si>
  <si>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</si>
  <si>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</si>
  <si>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</si>
  <si>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</si>
  <si>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</si>
  <si>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</si>
  <si>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</si>
  <si>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</si>
  <si>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</si>
  <si>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</si>
  <si>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</si>
  <si>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</si>
  <si>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</si>
  <si>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</si>
  <si>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</si>
  <si>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</si>
  <si>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</si>
  <si>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</si>
  <si>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</si>
  <si>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</si>
  <si>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</si>
  <si>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</si>
  <si>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</si>
  <si>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</si>
  <si>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</si>
  <si>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</si>
  <si>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</si>
  <si>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</si>
  <si>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</si>
  <si>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</si>
  <si>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</si>
  <si>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</si>
  <si>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</si>
  <si>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</si>
  <si>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</si>
  <si>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</si>
  <si>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</si>
  <si>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</si>
  <si>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</si>
  <si>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</si>
  <si>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</si>
  <si>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</si>
  <si>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</si>
  <si>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</si>
  <si>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</si>
  <si>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</si>
  <si>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</si>
  <si>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</si>
  <si>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</si>
  <si>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</si>
  <si>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</si>
  <si>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</si>
  <si>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</si>
  <si>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</si>
  <si>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</si>
  <si>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</si>
  <si>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</si>
  <si>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</si>
  <si>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</si>
  <si>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</si>
  <si>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</si>
  <si>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</si>
  <si>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</si>
  <si>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</si>
  <si>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</si>
  <si>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</si>
  <si>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</si>
  <si>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</si>
  <si>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</si>
  <si>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</si>
  <si>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</si>
  <si>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</si>
  <si>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</si>
  <si>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</si>
  <si>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</si>
  <si>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</si>
  <si>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</si>
  <si>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</si>
  <si>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</si>
  <si>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</si>
  <si>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</si>
  <si>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</si>
  <si>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</si>
  <si>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</si>
  <si>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</si>
  <si>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</si>
  <si>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</si>
  <si>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</si>
  <si>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</si>
  <si>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</si>
  <si>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</si>
  <si>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</si>
  <si>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</si>
  <si>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</si>
  <si>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</si>
  <si>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</si>
  <si>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</si>
  <si>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</si>
  <si>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</si>
  <si>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</si>
  <si>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</si>
  <si>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</si>
  <si>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</si>
  <si>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</si>
  <si>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</si>
  <si>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</si>
  <si>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</si>
  <si>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</si>
  <si>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</si>
  <si>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</si>
  <si>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</si>
  <si>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</si>
  <si>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</si>
  <si>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</si>
  <si>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</si>
  <si>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</si>
  <si>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</si>
  <si>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</si>
  <si>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</si>
  <si>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</si>
  <si>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</si>
  <si>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</si>
  <si>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</si>
  <si>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</si>
  <si>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</si>
  <si>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</si>
  <si>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</si>
  <si>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</si>
  <si>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</si>
  <si>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</si>
  <si>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</si>
  <si>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</si>
  <si>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</si>
  <si>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</si>
  <si>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</si>
  <si>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</si>
  <si>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</si>
  <si>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</si>
  <si>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</si>
  <si>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</si>
  <si>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</si>
  <si>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</si>
  <si>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</si>
  <si>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</si>
  <si>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</si>
  <si>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</si>
  <si>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</si>
  <si>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</si>
  <si>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</si>
  <si>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</si>
  <si>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</si>
  <si>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</si>
  <si>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</si>
  <si>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</si>
  <si>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</si>
  <si>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</si>
  <si>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</si>
  <si>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</si>
  <si>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</si>
  <si>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</si>
  <si>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</si>
  <si>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</si>
  <si>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</si>
  <si>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</si>
  <si>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</si>
  <si>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</si>
  <si>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</si>
  <si>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</si>
  <si>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</si>
  <si>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</si>
  <si>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</si>
  <si>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</si>
  <si>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</si>
  <si>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</si>
  <si>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</si>
  <si>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</si>
  <si>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</si>
  <si>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</si>
  <si>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</si>
  <si>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</si>
  <si>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</si>
  <si>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</si>
  <si>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</si>
  <si>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</si>
  <si>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</si>
  <si>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</si>
  <si>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</si>
  <si>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</si>
  <si>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</si>
  <si>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</si>
  <si>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</si>
  <si>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</si>
  <si>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</si>
  <si>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</si>
  <si>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</si>
  <si>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</si>
  <si>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</si>
  <si>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</si>
  <si>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</si>
  <si>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</si>
  <si>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</si>
  <si>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</si>
  <si>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</si>
  <si>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</si>
  <si>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</si>
  <si>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</si>
  <si>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</si>
  <si>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</si>
  <si>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</si>
  <si>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</si>
  <si>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</si>
  <si>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</si>
  <si>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</si>
  <si>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</si>
  <si>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</si>
  <si>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</si>
  <si>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</si>
  <si>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</si>
  <si>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</si>
  <si>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</si>
  <si>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</si>
  <si>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</si>
  <si>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</si>
  <si>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</si>
  <si>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</si>
  <si>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</si>
  <si>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</si>
  <si>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</si>
  <si>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</si>
  <si>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</si>
  <si>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</si>
  <si>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</si>
  <si>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</si>
  <si>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</si>
  <si>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</si>
  <si>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</si>
  <si>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</si>
  <si>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</si>
  <si>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</si>
  <si>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</si>
  <si>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</si>
  <si>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</si>
  <si>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</si>
  <si>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</si>
  <si>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</si>
  <si>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</si>
  <si>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</si>
  <si>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</si>
  <si>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</si>
  <si>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</si>
  <si>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</si>
  <si>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</si>
  <si>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</si>
  <si>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</si>
  <si>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</si>
  <si>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</si>
  <si>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</si>
  <si>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</si>
  <si>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</si>
  <si>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</si>
  <si>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</si>
  <si>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</si>
  <si>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</si>
  <si>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</si>
  <si>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</si>
  <si>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</si>
  <si>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</si>
  <si>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</si>
  <si>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</si>
  <si>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</si>
  <si>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</si>
  <si>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</si>
  <si>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</si>
  <si>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</si>
  <si>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</si>
  <si>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</si>
  <si>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</si>
  <si>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</si>
  <si>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</si>
  <si>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</si>
  <si>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</si>
  <si>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</si>
  <si>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</si>
  <si>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</si>
  <si>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</si>
  <si>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</si>
  <si>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</si>
  <si>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</si>
  <si>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</si>
  <si>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</si>
  <si>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</si>
  <si>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</si>
  <si>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</si>
  <si>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</si>
  <si>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</si>
  <si>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</si>
  <si>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</si>
  <si>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</si>
  <si>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</si>
  <si>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</si>
  <si>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</si>
  <si>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</si>
  <si>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</si>
  <si>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</si>
  <si>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</si>
  <si>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</si>
  <si>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</si>
  <si>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</si>
  <si>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</si>
  <si>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</si>
  <si>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</si>
  <si>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</si>
  <si>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</si>
  <si>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</si>
  <si>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</si>
  <si>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</si>
  <si>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</si>
  <si>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</si>
  <si>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</si>
  <si>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</si>
  <si>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</si>
  <si>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</si>
  <si>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</si>
  <si>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</si>
  <si>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</si>
  <si>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</si>
  <si>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</si>
  <si>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</si>
  <si>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</si>
  <si>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</si>
  <si>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</si>
  <si>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</si>
  <si>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</si>
  <si>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</si>
  <si>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</si>
  <si>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</si>
  <si>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</si>
  <si>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</si>
  <si>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</si>
  <si>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</si>
  <si>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</si>
  <si>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</si>
  <si>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</si>
  <si>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</si>
  <si>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</si>
  <si>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</si>
  <si>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</si>
  <si>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</si>
  <si>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</si>
  <si>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</si>
  <si>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</si>
  <si>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</si>
  <si>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</si>
  <si>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</si>
  <si>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</si>
  <si>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</si>
  <si>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</si>
  <si>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</si>
  <si>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</si>
  <si>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</si>
  <si>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</si>
  <si>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</si>
  <si>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</si>
  <si>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</si>
  <si>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</si>
  <si>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</si>
  <si>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</si>
  <si>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</si>
  <si>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</si>
  <si>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</si>
  <si>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</si>
  <si>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</si>
  <si>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</si>
  <si>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</si>
  <si>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</si>
  <si>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</si>
  <si>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</si>
  <si>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</si>
  <si>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</si>
  <si>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</si>
  <si>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</si>
  <si>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</si>
  <si>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</si>
  <si>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</si>
  <si>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</si>
  <si>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</si>
  <si>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</si>
  <si>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</si>
  <si>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</si>
  <si>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</si>
  <si>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</si>
  <si>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</si>
  <si>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</si>
  <si>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</si>
  <si>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</si>
  <si>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</si>
  <si>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</si>
  <si>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</si>
  <si>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</si>
  <si>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</si>
  <si>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</si>
  <si>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</si>
  <si>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</si>
  <si>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</si>
  <si>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</si>
  <si>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</si>
  <si>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</si>
  <si>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</si>
  <si>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</si>
  <si>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</si>
  <si>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</si>
  <si>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</si>
  <si>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</si>
  <si>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</si>
  <si>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</si>
  <si>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</si>
  <si>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</si>
  <si>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</si>
  <si>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</si>
  <si>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</si>
  <si>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</si>
  <si>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</si>
  <si>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</si>
  <si>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</si>
  <si>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</si>
  <si>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</si>
  <si>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</si>
  <si>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</si>
  <si>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</si>
  <si>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</si>
  <si>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</si>
  <si>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</si>
  <si>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</si>
  <si>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</si>
  <si>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</si>
  <si>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</si>
  <si>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</si>
  <si>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</si>
  <si>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</si>
  <si>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</si>
  <si>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</si>
  <si>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</si>
  <si>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</si>
  <si>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</si>
  <si>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</si>
  <si>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</si>
  <si>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</si>
  <si>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</si>
  <si>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</si>
  <si>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</si>
  <si>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</si>
  <si>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</si>
  <si>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</si>
  <si>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</si>
  <si>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</si>
  <si>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</si>
  <si>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</si>
  <si>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</si>
  <si>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</si>
  <si>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</si>
  <si>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</si>
  <si>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</si>
  <si>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</si>
  <si>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</si>
  <si>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</si>
  <si>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</si>
  <si>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</si>
  <si>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</si>
  <si>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</si>
  <si>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</si>
  <si>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</si>
  <si>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</si>
  <si>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</si>
  <si>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</si>
  <si>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</si>
  <si>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</si>
  <si>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</si>
  <si>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</si>
  <si>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</si>
  <si>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</si>
  <si>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</si>
  <si>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</si>
  <si>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</si>
  <si>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</si>
  <si>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</si>
  <si>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</si>
  <si>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</si>
  <si>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</si>
  <si>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</si>
  <si>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</si>
  <si>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</si>
  <si>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</si>
  <si>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</si>
  <si>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</si>
  <si>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</si>
  <si>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</si>
  <si>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</si>
  <si>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</si>
  <si>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</si>
  <si>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</si>
  <si>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</si>
  <si>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</si>
  <si>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</si>
  <si>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</si>
  <si>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</si>
  <si>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</si>
  <si>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</si>
  <si>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</si>
  <si>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</si>
  <si>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</si>
  <si>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</si>
  <si>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</si>
  <si>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</si>
  <si>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</si>
  <si>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</si>
  <si>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</si>
  <si>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</si>
  <si>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</si>
  <si>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</si>
  <si>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</si>
  <si>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</si>
  <si>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</si>
  <si>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</si>
  <si>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</si>
  <si>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</si>
  <si>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</si>
  <si>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</si>
  <si>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</si>
  <si>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</si>
  <si>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</si>
  <si>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</si>
  <si>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</si>
  <si>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</si>
  <si>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</si>
  <si>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</si>
  <si>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</si>
  <si>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</si>
  <si>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</si>
  <si>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</si>
  <si>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</si>
  <si>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</si>
  <si>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</si>
  <si>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</si>
  <si>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</si>
  <si>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</si>
  <si>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</si>
  <si>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</si>
  <si>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</si>
  <si>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</si>
  <si>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</si>
  <si>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</si>
  <si>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</si>
  <si>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</si>
  <si>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</si>
  <si>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</si>
  <si>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</si>
  <si>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</si>
  <si>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</si>
  <si>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</si>
  <si>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</si>
  <si>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</si>
  <si>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</si>
  <si>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</si>
  <si>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</si>
  <si>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</si>
  <si>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</si>
  <si>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</si>
  <si>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</si>
  <si>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</si>
  <si>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</si>
  <si>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</si>
  <si>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</si>
  <si>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</si>
  <si>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</si>
  <si>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</si>
  <si>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</si>
  <si>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</si>
  <si>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</si>
  <si>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</si>
  <si>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</si>
  <si>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</si>
  <si>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</si>
  <si>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</si>
  <si>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</si>
  <si>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</si>
  <si>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</si>
  <si>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</si>
  <si>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</si>
  <si>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</si>
  <si>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</si>
  <si>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</si>
  <si>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</si>
  <si>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</si>
  <si>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</si>
  <si>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</si>
  <si>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</si>
  <si>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</si>
  <si>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</si>
  <si>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</si>
  <si>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</si>
  <si>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</si>
  <si>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</si>
  <si>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</si>
  <si>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</si>
  <si>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</si>
  <si>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</si>
  <si>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</si>
  <si>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</si>
  <si>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</si>
  <si>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</si>
  <si>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</si>
  <si>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</si>
  <si>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</si>
  <si>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</si>
  <si>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</si>
  <si>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</si>
  <si>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</si>
  <si>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</si>
  <si>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</si>
  <si>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</si>
  <si>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</si>
  <si>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</si>
  <si>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</si>
  <si>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</si>
  <si>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</si>
  <si>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</si>
  <si>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</si>
  <si>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</si>
  <si>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</si>
  <si>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</si>
  <si>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</si>
  <si>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</si>
  <si>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</si>
  <si>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</si>
  <si>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</si>
  <si>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</si>
  <si>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</si>
  <si>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</si>
  <si>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</si>
  <si>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</si>
  <si>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</si>
  <si>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</si>
  <si>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</si>
  <si>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</si>
  <si>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</si>
  <si>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</si>
  <si>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</si>
  <si>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</si>
  <si>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</si>
  <si>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</si>
  <si>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</si>
  <si>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</si>
  <si>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</si>
  <si>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</si>
  <si>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</si>
  <si>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</si>
  <si>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</si>
  <si>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</si>
  <si>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</si>
  <si>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</si>
  <si>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</si>
  <si>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</si>
  <si>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</si>
  <si>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</si>
  <si>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</si>
  <si>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</si>
  <si>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</si>
  <si>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</si>
  <si>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</si>
  <si>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</si>
  <si>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</si>
  <si>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</si>
  <si>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</si>
  <si>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</si>
  <si>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</si>
  <si>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</si>
  <si>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</si>
  <si>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</si>
  <si>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</si>
  <si>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</si>
  <si>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</si>
  <si>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</si>
  <si>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</si>
  <si>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</si>
  <si>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</si>
  <si>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</si>
  <si>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</si>
  <si>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</si>
  <si>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</si>
  <si>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</si>
  <si>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</si>
  <si>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</si>
  <si>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</si>
  <si>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</si>
  <si>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</si>
  <si>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</si>
  <si>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</si>
  <si>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</si>
  <si>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</si>
  <si>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</si>
  <si>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</si>
  <si>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</si>
  <si>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</si>
  <si>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</si>
  <si>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</si>
  <si>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</si>
  <si>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</si>
  <si>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</si>
  <si>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</si>
  <si>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</si>
  <si>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</si>
  <si>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</si>
  <si>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</si>
  <si>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</si>
  <si>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</si>
  <si>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</si>
  <si>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</si>
  <si>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</si>
  <si>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</si>
  <si>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</si>
  <si>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</si>
  <si>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</si>
  <si>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</si>
  <si>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</si>
  <si>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</si>
  <si>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</si>
  <si>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</si>
  <si>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</si>
  <si>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</si>
  <si>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</si>
  <si>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</si>
  <si>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</si>
  <si>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</si>
  <si>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</si>
  <si>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</si>
  <si>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</si>
  <si>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</si>
  <si>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</si>
  <si>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</si>
  <si>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</si>
  <si>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</si>
  <si>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</si>
  <si>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</si>
  <si>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</si>
  <si>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</si>
  <si>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</si>
  <si>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</si>
  <si>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</si>
  <si>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</si>
  <si>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</si>
  <si>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</si>
  <si>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</si>
  <si>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</si>
  <si>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</si>
  <si>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</si>
  <si>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</si>
  <si>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</si>
  <si>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</si>
  <si>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</si>
  <si>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</si>
  <si>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</si>
  <si>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</si>
  <si>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</si>
  <si>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</si>
  <si>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</si>
  <si>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</si>
  <si>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</si>
  <si>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</si>
  <si>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</si>
  <si>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</si>
  <si>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</si>
  <si>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</si>
  <si>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</si>
  <si>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</si>
  <si>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</si>
  <si>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</si>
  <si>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</si>
  <si>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</si>
  <si>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</si>
  <si>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</si>
  <si>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</si>
  <si>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</si>
  <si>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</si>
  <si>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</si>
  <si>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</si>
  <si>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</si>
  <si>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</si>
  <si>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</si>
  <si>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</si>
  <si>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</si>
  <si>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</si>
  <si>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</si>
  <si>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</si>
  <si>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</si>
  <si>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</si>
  <si>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</si>
  <si>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</si>
  <si>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</si>
  <si>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</si>
  <si>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</si>
  <si>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</si>
  <si>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</si>
  <si>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</si>
  <si>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</si>
  <si>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</si>
  <si>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</si>
  <si>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</si>
  <si>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</si>
  <si>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</si>
  <si>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</si>
  <si>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</si>
  <si>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</si>
  <si>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</si>
  <si>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</si>
  <si>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</si>
  <si>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</si>
  <si>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</si>
  <si>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</si>
  <si>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</si>
  <si>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</si>
  <si>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</si>
  <si>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</si>
  <si>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</si>
  <si>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</si>
  <si>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</si>
  <si>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</si>
  <si>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</si>
  <si>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</si>
  <si>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</si>
  <si>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</si>
  <si>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</si>
  <si>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</si>
  <si>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</si>
  <si>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</si>
  <si>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</si>
  <si>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</si>
  <si>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</si>
  <si>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</si>
  <si>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</si>
  <si>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</si>
  <si>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</si>
  <si>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</si>
  <si>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</si>
  <si>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</si>
  <si>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</si>
  <si>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</si>
  <si>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</si>
  <si>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</si>
  <si>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</si>
  <si>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</si>
  <si>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</si>
  <si>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</si>
  <si>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</si>
  <si>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</si>
  <si>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</si>
  <si>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</si>
  <si>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</si>
  <si>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</si>
  <si>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</si>
  <si>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</si>
  <si>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</si>
  <si>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</si>
  <si>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</si>
  <si>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</si>
  <si>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</si>
  <si>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</si>
  <si>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</si>
  <si>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</si>
  <si>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</si>
  <si>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</si>
  <si>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</si>
  <si>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</si>
  <si>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</si>
  <si>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</si>
  <si>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</si>
  <si>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</si>
  <si>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</si>
  <si>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</si>
  <si>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</si>
  <si>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</si>
  <si>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</si>
  <si>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</si>
  <si>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</si>
  <si>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</si>
  <si>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</si>
  <si>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</si>
  <si>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</si>
  <si>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</si>
  <si>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</si>
  <si>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</si>
  <si>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</si>
  <si>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</si>
  <si>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</si>
  <si>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</si>
  <si>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</si>
  <si>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</si>
  <si>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</si>
  <si>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</si>
  <si>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</si>
  <si>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</si>
  <si>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</si>
  <si>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</si>
  <si>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</si>
  <si>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</si>
  <si>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</si>
  <si>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</si>
  <si>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</si>
  <si>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</si>
  <si>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</si>
  <si>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</si>
  <si>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</si>
  <si>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</si>
  <si>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</si>
  <si>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</si>
  <si>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</si>
  <si>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</si>
  <si>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</si>
  <si>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</si>
  <si>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</si>
  <si>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</si>
  <si>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</si>
  <si>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</si>
  <si>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</si>
  <si>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</si>
  <si>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</si>
  <si>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</si>
  <si>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</si>
  <si>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</si>
  <si>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</si>
  <si>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</si>
  <si>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</si>
  <si>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</si>
  <si>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</si>
  <si>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</si>
  <si>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</si>
  <si>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</si>
  <si>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</si>
  <si>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</si>
  <si>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</si>
  <si>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</si>
  <si>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</si>
  <si>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</si>
  <si>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</si>
  <si>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</si>
  <si>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</si>
  <si>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</si>
  <si>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</si>
  <si>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</si>
  <si>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</si>
  <si>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</si>
  <si>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</si>
  <si>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</si>
  <si>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</si>
  <si>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</si>
  <si>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</si>
  <si>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</si>
  <si>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</si>
  <si>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</si>
  <si>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</si>
  <si>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</si>
  <si>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</si>
  <si>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</si>
  <si>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</si>
  <si>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</si>
  <si>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</si>
  <si>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</si>
  <si>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</si>
  <si>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</si>
  <si>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</si>
  <si>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</si>
  <si>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</si>
  <si>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</si>
  <si>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</si>
  <si>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</si>
  <si>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</si>
  <si>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</si>
  <si>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</si>
  <si>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</si>
  <si>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</si>
  <si>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</si>
  <si>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</si>
  <si>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</si>
  <si>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</si>
  <si>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</si>
  <si>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</si>
  <si>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</si>
  <si>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</si>
  <si>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</si>
  <si>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</si>
  <si>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</si>
  <si>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</si>
  <si>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</si>
  <si>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</si>
  <si>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</si>
  <si>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</si>
  <si>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</si>
  <si>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</si>
  <si>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</si>
  <si>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</si>
  <si>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</si>
  <si>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</si>
  <si>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</si>
  <si>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</si>
  <si>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</si>
  <si>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</si>
  <si>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</si>
  <si>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</si>
  <si>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</si>
  <si>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</si>
  <si>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</si>
  <si>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</si>
  <si>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</si>
  <si>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</si>
  <si>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</si>
  <si>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</si>
  <si>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</si>
  <si>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</si>
  <si>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</si>
  <si>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</si>
  <si>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</si>
  <si>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</si>
  <si>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</si>
  <si>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</si>
  <si>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</si>
  <si>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</si>
  <si>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</si>
  <si>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</si>
  <si>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</si>
  <si>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</si>
  <si>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</si>
  <si>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</si>
  <si>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</si>
  <si>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</si>
  <si>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</si>
  <si>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</si>
  <si>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</si>
  <si>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</si>
  <si>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</si>
  <si>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</si>
  <si>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</si>
  <si>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</si>
  <si>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</si>
  <si>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</si>
  <si>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</si>
  <si>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</si>
  <si>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</si>
  <si>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</si>
  <si>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</si>
  <si>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</si>
  <si>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</si>
  <si>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</si>
  <si>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</si>
  <si>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</si>
  <si>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</si>
  <si>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</si>
  <si>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</si>
  <si>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</si>
  <si>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</si>
  <si>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</si>
  <si>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</si>
  <si>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</si>
  <si>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</si>
  <si>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</si>
  <si>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</si>
  <si>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</si>
  <si>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</si>
  <si>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</si>
  <si>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</si>
  <si>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</si>
  <si>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</si>
  <si>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</si>
  <si>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</si>
  <si>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</si>
  <si>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</si>
  <si>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</si>
  <si>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</si>
  <si>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</si>
  <si>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</si>
  <si>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</si>
  <si>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</si>
  <si>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</si>
  <si>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</si>
  <si>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</si>
  <si>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</si>
  <si>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</si>
  <si>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</si>
  <si>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</si>
  <si>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</si>
  <si>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</si>
  <si>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</si>
  <si>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</si>
  <si>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</si>
  <si>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</si>
  <si>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</si>
  <si>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</si>
  <si>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</si>
  <si>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</si>
  <si>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</si>
  <si>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</si>
  <si>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</si>
  <si>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</si>
  <si>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</si>
  <si>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</si>
  <si>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</si>
  <si>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</si>
  <si>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</si>
  <si>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</si>
  <si>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</si>
  <si>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</si>
  <si>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</si>
  <si>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</si>
  <si>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</si>
  <si>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</si>
  <si>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</si>
  <si>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</si>
  <si>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</si>
  <si>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</si>
  <si>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</si>
  <si>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</si>
  <si>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</si>
  <si>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</si>
  <si>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</si>
  <si>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</si>
  <si>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</si>
  <si>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</si>
  <si>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</si>
  <si>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</si>
  <si>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</si>
  <si>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</si>
  <si>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</si>
  <si>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</si>
  <si>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</si>
  <si>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</si>
  <si>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</si>
  <si>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</si>
  <si>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</si>
  <si>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</si>
  <si>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</si>
  <si>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</si>
  <si>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</si>
  <si>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</si>
  <si>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</si>
  <si>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</si>
  <si>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</si>
  <si>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</si>
  <si>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</si>
  <si>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</si>
  <si>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</si>
  <si>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</si>
  <si>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</si>
  <si>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</si>
  <si>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</si>
  <si>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</si>
  <si>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</si>
  <si>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</si>
  <si>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</si>
  <si>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</si>
  <si>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</si>
  <si>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</si>
  <si>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</si>
  <si>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</si>
  <si>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</si>
  <si>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</si>
  <si>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</si>
  <si>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</si>
  <si>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</si>
  <si>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</si>
  <si>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</si>
  <si>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</si>
  <si>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</si>
  <si>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</si>
  <si>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</si>
  <si>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</si>
  <si>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</si>
  <si>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</si>
  <si>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</si>
  <si>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</si>
  <si>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</si>
  <si>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</si>
  <si>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</si>
  <si>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</si>
  <si>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</si>
  <si>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</si>
  <si>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</si>
  <si>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</si>
  <si>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</si>
  <si>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</si>
  <si>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</si>
  <si>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</si>
  <si>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</si>
  <si>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</si>
  <si>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</si>
  <si>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</si>
  <si>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</si>
  <si>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</si>
  <si>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</si>
  <si>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</si>
  <si>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</si>
  <si>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</si>
  <si>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</si>
  <si>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</si>
  <si>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</si>
  <si>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</si>
  <si>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</si>
  <si>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</si>
  <si>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</si>
  <si>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</si>
  <si>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</si>
  <si>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</si>
  <si>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</si>
  <si>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</si>
  <si>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</si>
  <si>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</si>
  <si>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</si>
  <si>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</si>
  <si>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</si>
  <si>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</si>
  <si>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</si>
  <si>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</si>
  <si>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</si>
  <si>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</si>
  <si>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</si>
  <si>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</si>
  <si>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</si>
  <si>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</si>
  <si>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</si>
  <si>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</si>
  <si>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</si>
  <si>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</si>
  <si>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</si>
  <si>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</si>
  <si>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</si>
  <si>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</si>
  <si>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</si>
  <si>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</si>
  <si>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</si>
  <si>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</si>
  <si>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</si>
  <si>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</si>
  <si>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</si>
  <si>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</si>
  <si>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</si>
  <si>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</si>
  <si>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</si>
  <si>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</si>
  <si>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</si>
  <si>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</si>
  <si>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</si>
  <si>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</si>
  <si>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</si>
  <si>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</si>
  <si>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</si>
  <si>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</si>
  <si>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</si>
  <si>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</si>
  <si>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</si>
  <si>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</si>
  <si>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</si>
  <si>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</si>
  <si>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</si>
  <si>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</si>
  <si>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</si>
  <si>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</si>
  <si>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</si>
  <si>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</si>
  <si>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</si>
  <si>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</si>
  <si>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</si>
  <si>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</si>
  <si>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</si>
  <si>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</si>
  <si>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</si>
  <si>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</si>
  <si>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</si>
  <si>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</si>
  <si>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</si>
  <si>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</si>
  <si>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</si>
  <si>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</si>
  <si>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</si>
  <si>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</si>
  <si>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</si>
  <si>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</si>
  <si>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</si>
  <si>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</si>
  <si>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</si>
  <si>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</si>
  <si>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</si>
  <si>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</si>
  <si>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</si>
  <si>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</si>
  <si>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</si>
  <si>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</si>
  <si>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</si>
  <si>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</si>
  <si>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</si>
  <si>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</si>
  <si>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</si>
  <si>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</si>
  <si>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</si>
  <si>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</si>
  <si>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</si>
  <si>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</si>
  <si>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</si>
  <si>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</si>
  <si>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</si>
  <si>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</si>
  <si>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</si>
  <si>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</si>
  <si>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</si>
  <si>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</si>
  <si>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</si>
  <si>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</si>
  <si>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</si>
  <si>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</si>
  <si>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</si>
  <si>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</si>
  <si>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</si>
  <si>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</si>
  <si>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</si>
  <si>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</si>
  <si>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</si>
  <si>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</si>
  <si>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</si>
  <si>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</si>
  <si>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</si>
  <si>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</si>
  <si>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</si>
  <si>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</si>
  <si>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</si>
  <si>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</si>
  <si>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</si>
  <si>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</si>
  <si>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</si>
  <si>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</si>
  <si>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</si>
  <si>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</si>
  <si>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</si>
  <si>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</si>
  <si>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</si>
  <si>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</si>
  <si>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</si>
  <si>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</si>
  <si>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</si>
  <si>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</si>
  <si>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</si>
  <si>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</si>
  <si>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</si>
  <si>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</si>
  <si>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</si>
  <si>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</si>
  <si>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</si>
  <si>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</si>
  <si>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</si>
  <si>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</si>
  <si>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</si>
  <si>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</si>
  <si>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</si>
  <si>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</si>
  <si>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</si>
  <si>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</si>
  <si>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</si>
  <si>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</si>
  <si>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</si>
  <si>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</si>
  <si>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</si>
  <si>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</si>
  <si>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</si>
  <si>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</si>
  <si>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</si>
  <si>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</si>
  <si>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</si>
  <si>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</si>
  <si>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</si>
  <si>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</si>
  <si>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</si>
  <si>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</si>
  <si>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</si>
  <si>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</si>
  <si>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</si>
  <si>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</si>
  <si>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</si>
  <si>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</si>
  <si>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</si>
  <si>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</si>
  <si>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</si>
  <si>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</si>
  <si>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</si>
  <si>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</si>
  <si>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</si>
  <si>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</si>
  <si>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</si>
  <si>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</si>
  <si>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</si>
  <si>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</si>
  <si>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</si>
  <si>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</si>
  <si>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</si>
  <si>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</si>
  <si>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</si>
  <si>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</si>
  <si>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</si>
  <si>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</si>
  <si>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</si>
  <si>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</si>
  <si>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</si>
  <si>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</si>
  <si>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</si>
  <si>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</si>
  <si>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</si>
  <si>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</si>
  <si>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</si>
  <si>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</si>
  <si>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</si>
  <si>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</si>
  <si>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</si>
  <si>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</si>
  <si>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</si>
  <si>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</si>
  <si>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</si>
  <si>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</si>
  <si>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</si>
  <si>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</si>
  <si>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</si>
  <si>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</si>
  <si>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</si>
  <si>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</si>
  <si>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</si>
  <si>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</si>
  <si>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</si>
  <si>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</si>
  <si>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</si>
  <si>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</si>
  <si>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</si>
  <si>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</si>
  <si>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</si>
  <si>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</si>
  <si>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</si>
  <si>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</si>
  <si>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</si>
  <si>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</si>
  <si>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</si>
  <si>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</si>
  <si>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</si>
  <si>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</si>
  <si>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</si>
  <si>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</si>
  <si>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</si>
  <si>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</si>
  <si>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</si>
  <si>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</si>
  <si>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</si>
  <si>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</si>
  <si>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</si>
  <si>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</si>
  <si>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</si>
  <si>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</si>
  <si>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</si>
  <si>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</si>
  <si>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</si>
  <si>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</si>
  <si>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</si>
  <si>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</si>
  <si>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</si>
  <si>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</si>
  <si>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</si>
  <si>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</si>
  <si>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</si>
  <si>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</si>
  <si>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</si>
  <si>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</si>
  <si>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</si>
  <si>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</si>
  <si>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</si>
  <si>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</si>
  <si>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</si>
  <si>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</si>
  <si>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</si>
  <si>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</si>
  <si>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</si>
  <si>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</si>
  <si>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</si>
  <si>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</si>
  <si>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</si>
  <si>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</si>
  <si>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</si>
  <si>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</si>
  <si>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</si>
  <si>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</si>
  <si>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</si>
  <si>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</si>
  <si>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</si>
  <si>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</si>
  <si>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</si>
  <si>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</si>
  <si>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</si>
  <si>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</si>
  <si>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</si>
  <si>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</si>
  <si>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</si>
  <si>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</si>
  <si>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</si>
  <si>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</si>
  <si>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</si>
  <si>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</si>
  <si>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</si>
  <si>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</si>
  <si>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</si>
  <si>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</si>
  <si>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</si>
  <si>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</si>
  <si>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</si>
  <si>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</si>
  <si>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</si>
  <si>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</si>
  <si>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</si>
  <si>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</si>
  <si>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</si>
  <si>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</si>
  <si>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</si>
  <si>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</si>
  <si>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</si>
  <si>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</si>
  <si>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</si>
  <si>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</si>
  <si>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</si>
  <si>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</si>
  <si>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</si>
  <si>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</si>
  <si>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</si>
  <si>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</si>
  <si>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</si>
  <si>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</si>
  <si>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</si>
  <si>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</si>
  <si>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</si>
  <si>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</si>
  <si>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</si>
  <si>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</si>
  <si>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</si>
  <si>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</si>
  <si>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</si>
  <si>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</si>
  <si>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</si>
  <si>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</si>
  <si>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</si>
  <si>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</si>
  <si>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</si>
  <si>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</si>
  <si>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</si>
  <si>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</si>
  <si>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</si>
  <si>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</si>
  <si>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</si>
  <si>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</si>
  <si>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</si>
  <si>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</si>
  <si>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</si>
  <si>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</si>
  <si>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</si>
  <si>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</si>
  <si>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</si>
  <si>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</si>
  <si>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</si>
  <si>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</si>
  <si>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</si>
  <si>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</si>
  <si>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</si>
  <si>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</si>
  <si>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</si>
  <si>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</si>
  <si>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</si>
  <si>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</si>
  <si>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</si>
  <si>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</si>
  <si>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</si>
  <si>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</si>
  <si>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</si>
  <si>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</si>
  <si>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</si>
  <si>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</si>
  <si>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</si>
  <si>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</si>
  <si>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</si>
  <si>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</si>
  <si>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</si>
  <si>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</si>
  <si>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</si>
  <si>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</si>
  <si>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</si>
  <si>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</si>
  <si>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</si>
  <si>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</si>
  <si>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</si>
  <si>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</si>
  <si>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</si>
  <si>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</si>
  <si>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</si>
  <si>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</si>
  <si>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</si>
  <si>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</si>
  <si>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</si>
  <si>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</si>
  <si>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</si>
  <si>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</si>
  <si>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</si>
  <si>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</si>
  <si>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</si>
  <si>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</si>
  <si>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</si>
  <si>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</si>
  <si>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</si>
  <si>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</si>
  <si>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</si>
  <si>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</si>
  <si>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</si>
  <si>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</si>
  <si>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</si>
  <si>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</si>
  <si>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</si>
  <si>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</si>
  <si>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</si>
  <si>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</si>
  <si>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</si>
  <si>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</si>
  <si>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</si>
  <si>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</si>
  <si>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</si>
  <si>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</si>
  <si>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</si>
  <si>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</si>
  <si>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</si>
  <si>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</si>
  <si>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</si>
  <si>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</si>
  <si>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</si>
  <si>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</si>
  <si>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</si>
  <si>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</si>
  <si>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</si>
  <si>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</si>
  <si>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</si>
  <si>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</si>
  <si>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</si>
  <si>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</si>
  <si>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</si>
  <si>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</si>
  <si>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</si>
  <si>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</si>
  <si>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</si>
  <si>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</si>
  <si>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</si>
  <si>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</si>
  <si>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</si>
  <si>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</si>
  <si>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</si>
  <si>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</si>
  <si>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</si>
  <si>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</si>
  <si>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</si>
  <si>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</si>
  <si>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</si>
  <si>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</si>
  <si>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</si>
  <si>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</si>
  <si>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</si>
  <si>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</si>
  <si>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</si>
  <si>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</si>
  <si>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</si>
  <si>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</si>
  <si>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</si>
  <si>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</si>
  <si>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</si>
  <si>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</si>
  <si>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</si>
  <si>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</si>
  <si>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</si>
  <si>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</si>
  <si>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</si>
  <si>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</si>
  <si>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</si>
  <si>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</si>
  <si>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</si>
  <si>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</si>
  <si>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</si>
  <si>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</si>
  <si>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</si>
  <si>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</si>
  <si>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</si>
  <si>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</si>
  <si>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</si>
  <si>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</si>
  <si>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</si>
  <si>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</si>
  <si>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</si>
  <si>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</si>
  <si>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</si>
  <si>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</si>
  <si>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</si>
  <si>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</si>
  <si>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</si>
  <si>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</si>
  <si>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</si>
  <si>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</si>
  <si>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</si>
  <si>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</si>
  <si>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</si>
  <si>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</si>
  <si>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</si>
  <si>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</si>
  <si>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</si>
  <si>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</si>
  <si>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</si>
  <si>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</si>
  <si>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</si>
  <si>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</si>
  <si>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</si>
  <si>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</si>
  <si>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</si>
  <si>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</si>
  <si>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</si>
  <si>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</si>
  <si>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</si>
  <si>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</si>
  <si>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</si>
  <si>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</si>
  <si>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</si>
  <si>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</si>
  <si>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</si>
  <si>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</si>
  <si>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</si>
  <si>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</si>
  <si>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</si>
  <si>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</si>
  <si>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</si>
  <si>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</si>
  <si>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</si>
  <si>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</si>
  <si>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</si>
  <si>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</si>
  <si>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</si>
  <si>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</si>
  <si>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</si>
  <si>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</si>
  <si>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</si>
  <si>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</si>
  <si>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</si>
  <si>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</si>
  <si>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</si>
  <si>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</si>
  <si>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</si>
  <si>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</si>
  <si>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</si>
  <si>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</si>
  <si>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</si>
  <si>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</si>
  <si>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</si>
  <si>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</si>
  <si>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</si>
  <si>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</si>
  <si>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</si>
  <si>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</si>
  <si>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</si>
  <si>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</si>
  <si>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</si>
  <si>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</si>
  <si>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</si>
  <si>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</si>
  <si>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</si>
  <si>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</si>
  <si>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</si>
  <si>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</si>
  <si>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</si>
  <si>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</si>
  <si>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</si>
  <si>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</si>
  <si>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</si>
  <si>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</si>
  <si>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</si>
  <si>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</si>
  <si>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</si>
  <si>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</si>
  <si>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</si>
  <si>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</si>
  <si>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</si>
  <si>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</si>
  <si>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</si>
  <si>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</si>
  <si>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</si>
  <si>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</si>
  <si>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</si>
  <si>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</si>
  <si>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</si>
  <si>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</si>
  <si>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</si>
  <si>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</si>
  <si>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</si>
  <si>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</si>
  <si>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</si>
  <si>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</si>
  <si>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</si>
  <si>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</si>
  <si>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</si>
  <si>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</si>
  <si>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</si>
  <si>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</si>
  <si>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</si>
  <si>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</si>
  <si>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</si>
  <si>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</si>
  <si>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</si>
  <si>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</si>
  <si>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</si>
  <si>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</si>
  <si>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</si>
  <si>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</si>
  <si>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</si>
  <si>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</si>
  <si>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</si>
  <si>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</si>
  <si>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</si>
  <si>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</si>
  <si>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</si>
  <si>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</si>
  <si>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</si>
  <si>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</si>
  <si>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</si>
  <si>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</si>
  <si>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</si>
  <si>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</si>
  <si>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</si>
  <si>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</si>
  <si>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</si>
  <si>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</si>
  <si>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</si>
  <si>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</si>
  <si>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</si>
  <si>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</si>
  <si>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</si>
  <si>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</si>
  <si>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</si>
  <si>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</si>
  <si>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</si>
  <si>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</si>
  <si>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</si>
  <si>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</si>
  <si>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</si>
  <si>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</si>
  <si>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</si>
  <si>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</si>
  <si>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</si>
  <si>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</si>
  <si>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</si>
  <si>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</si>
  <si>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</si>
  <si>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</si>
  <si>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</si>
  <si>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</si>
  <si>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</si>
  <si>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</si>
  <si>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</si>
  <si>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</si>
  <si>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</si>
  <si>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</si>
  <si>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</si>
  <si>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</si>
  <si>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</si>
  <si>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</si>
  <si>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</si>
  <si>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</si>
  <si>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</si>
  <si>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</si>
  <si>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</si>
  <si>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</si>
  <si>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</si>
  <si>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</si>
  <si>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</si>
  <si>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</si>
  <si>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</si>
  <si>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</si>
  <si>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</si>
  <si>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</si>
  <si>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</si>
  <si>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</si>
  <si>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</si>
  <si>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</si>
  <si>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</si>
  <si>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</si>
  <si>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</si>
  <si>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</si>
  <si>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</si>
  <si>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</si>
  <si>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</si>
  <si>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</si>
  <si>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</si>
  <si>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</si>
  <si>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</si>
  <si>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</si>
  <si>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</si>
  <si>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</si>
  <si>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</si>
  <si>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</si>
  <si>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</si>
  <si>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</si>
  <si>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</si>
  <si>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</si>
  <si>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</si>
  <si>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</si>
  <si>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</si>
  <si>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</si>
  <si>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</si>
  <si>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</si>
  <si>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</si>
  <si>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</si>
  <si>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</si>
  <si>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</si>
  <si>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</si>
  <si>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</si>
  <si>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</si>
  <si>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</si>
  <si>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</si>
  <si>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</si>
  <si>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</si>
  <si>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</si>
  <si>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</si>
  <si>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</si>
  <si>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</si>
  <si>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</si>
  <si>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</si>
  <si>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</si>
  <si>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</si>
  <si>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</si>
  <si>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</si>
  <si>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</si>
  <si>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</si>
  <si>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</si>
  <si>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</si>
  <si>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</si>
  <si>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</si>
  <si>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</si>
  <si>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</si>
  <si>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</si>
  <si>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</si>
  <si>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</si>
  <si>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</si>
  <si>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</si>
  <si>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</si>
  <si>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</si>
  <si>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</si>
  <si>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</si>
  <si>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</si>
  <si>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</si>
  <si>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</si>
  <si>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</si>
  <si>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</si>
  <si>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</si>
  <si>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</si>
  <si>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</si>
  <si>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</si>
  <si>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</si>
  <si>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</si>
  <si>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</si>
  <si>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</si>
  <si>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</si>
  <si>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</si>
  <si>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</si>
  <si>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</si>
  <si>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</si>
  <si>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</si>
  <si>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</si>
  <si>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</si>
  <si>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</si>
  <si>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</si>
  <si>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</si>
  <si>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</si>
  <si>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</si>
  <si>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</si>
  <si>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</si>
  <si>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</si>
  <si>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</si>
  <si>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</si>
  <si>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</si>
  <si>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</si>
  <si>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</si>
  <si>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</si>
  <si>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</si>
  <si>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</si>
  <si>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</si>
  <si>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</si>
  <si>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</si>
  <si>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</si>
  <si>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</si>
  <si>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</si>
  <si>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</si>
  <si>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</si>
  <si>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</si>
  <si>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</si>
  <si>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</si>
  <si>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</si>
  <si>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</si>
  <si>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</si>
  <si>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</si>
  <si>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</si>
  <si>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</si>
  <si>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</si>
  <si>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</si>
  <si>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</si>
  <si>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</si>
  <si>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</si>
  <si>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</si>
  <si>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</si>
  <si>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</si>
  <si>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</si>
  <si>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</si>
  <si>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</si>
  <si>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</si>
  <si>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</si>
  <si>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</si>
  <si>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</si>
  <si>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</si>
  <si>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</si>
  <si>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</si>
  <si>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</si>
  <si>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</si>
  <si>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</si>
  <si>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</si>
  <si>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</si>
  <si>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</si>
  <si>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</si>
  <si>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</si>
  <si>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</si>
  <si>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</si>
  <si>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</si>
  <si>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</si>
  <si>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</si>
  <si>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</si>
  <si>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</si>
  <si>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</si>
  <si>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</si>
  <si>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</si>
  <si>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</si>
  <si>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</si>
  <si>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</si>
  <si>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</si>
  <si>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</si>
  <si>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</si>
  <si>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</si>
  <si>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</si>
  <si>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</si>
  <si>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</si>
  <si>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</si>
  <si>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</si>
  <si>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</si>
  <si>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</si>
  <si>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</si>
  <si>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</si>
  <si>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</si>
  <si>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</si>
  <si>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</si>
  <si>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</si>
  <si>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</si>
  <si>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</si>
  <si>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</si>
  <si>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</si>
  <si>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</si>
  <si>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</si>
  <si>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</si>
  <si>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</si>
  <si>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</si>
  <si>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</si>
  <si>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</si>
  <si>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</si>
  <si>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</si>
  <si>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</si>
  <si>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</si>
  <si>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</si>
  <si>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</si>
  <si>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</si>
  <si>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</si>
  <si>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</si>
  <si>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</si>
  <si>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</si>
  <si>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</si>
  <si>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</si>
  <si>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</si>
  <si>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</si>
  <si>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</si>
  <si>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</si>
  <si>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</si>
  <si>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</si>
  <si>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</si>
  <si>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</si>
  <si>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</si>
  <si>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</si>
  <si>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</si>
  <si>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</si>
  <si>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</si>
  <si>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</si>
  <si>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</si>
  <si>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</si>
  <si>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</si>
  <si>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</si>
  <si>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</si>
  <si>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</si>
  <si>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</si>
  <si>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</si>
  <si>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</si>
  <si>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</si>
  <si>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</si>
  <si>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</si>
  <si>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</si>
  <si>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</si>
  <si>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</si>
  <si>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</si>
  <si>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</si>
  <si>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</si>
  <si>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</si>
  <si>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</si>
  <si>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</si>
  <si>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</si>
  <si>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</si>
  <si>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</si>
  <si>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</si>
  <si>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</si>
  <si>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</si>
  <si>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</si>
  <si>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</si>
  <si>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</si>
  <si>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</si>
  <si>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</si>
  <si>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</si>
  <si>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</si>
  <si>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</si>
  <si>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</si>
  <si>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</si>
  <si>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</si>
  <si>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</si>
  <si>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</si>
  <si>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</si>
  <si>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</si>
  <si>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</si>
  <si>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</si>
  <si>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</si>
  <si>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</si>
  <si>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</si>
  <si>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</si>
  <si>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</si>
  <si>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</si>
  <si>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</si>
  <si>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</si>
  <si>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</si>
  <si>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</si>
  <si>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</si>
  <si>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</si>
  <si>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</si>
  <si>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</si>
  <si>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</si>
  <si>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</si>
  <si>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</si>
  <si>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</si>
  <si>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</si>
  <si>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</si>
  <si>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</si>
  <si>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</si>
  <si>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</si>
  <si>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</si>
  <si>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</si>
  <si>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</si>
  <si>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</si>
  <si>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</si>
  <si>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</si>
  <si>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</si>
  <si>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</si>
  <si>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</si>
  <si>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</si>
  <si>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</si>
  <si>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</si>
  <si>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</si>
  <si>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</si>
  <si>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</si>
  <si>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</si>
  <si>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</si>
  <si>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</si>
  <si>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</si>
  <si>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</si>
  <si>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</si>
  <si>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</si>
  <si>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</si>
  <si>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</si>
  <si>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</si>
  <si>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</si>
  <si>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</si>
  <si>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</si>
  <si>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</si>
  <si>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</si>
  <si>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</si>
  <si>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</si>
  <si>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</si>
  <si>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</si>
  <si>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</si>
  <si>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</si>
  <si>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</si>
  <si>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</si>
  <si>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</si>
  <si>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</si>
  <si>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</si>
  <si>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</si>
  <si>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</si>
  <si>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</si>
  <si>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</si>
  <si>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</si>
  <si>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</si>
  <si>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</si>
  <si>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</si>
  <si>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</si>
  <si>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</si>
  <si>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</si>
  <si>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</si>
  <si>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</si>
  <si>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</si>
  <si>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</si>
  <si>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</si>
  <si>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</si>
  <si>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</si>
  <si>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</si>
  <si>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</si>
  <si>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</si>
  <si>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</si>
  <si>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</si>
  <si>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</si>
  <si>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</si>
  <si>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</si>
  <si>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</si>
  <si>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</si>
  <si>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</si>
  <si>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</si>
  <si>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</si>
  <si>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</si>
  <si>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</si>
  <si>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</si>
  <si>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</si>
  <si>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</si>
  <si>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</si>
  <si>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</si>
  <si>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</si>
  <si>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</si>
  <si>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</si>
  <si>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</si>
  <si>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</si>
  <si>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</si>
  <si>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</si>
  <si>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</si>
  <si>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</si>
  <si>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</si>
  <si>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</si>
  <si>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</si>
  <si>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</si>
  <si>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</si>
  <si>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</si>
  <si>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</si>
  <si>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</si>
  <si>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</si>
  <si>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</si>
  <si>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</si>
  <si>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</si>
  <si>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</si>
  <si>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</si>
  <si>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</si>
  <si>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</si>
  <si>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</si>
  <si>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</si>
  <si>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</si>
  <si>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</si>
  <si>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</si>
  <si>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</si>
  <si>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</si>
  <si>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</si>
  <si>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</si>
  <si>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</si>
  <si>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</si>
  <si>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</si>
  <si>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</si>
  <si>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</si>
  <si>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</si>
  <si>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</si>
  <si>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</si>
  <si>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</si>
  <si>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</si>
  <si>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</si>
  <si>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</si>
  <si>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</si>
  <si>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</si>
  <si>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</si>
  <si>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</si>
  <si>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</si>
  <si>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</si>
  <si>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</si>
  <si>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</si>
  <si>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</si>
  <si>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</si>
  <si>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</si>
  <si>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</si>
  <si>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</si>
  <si>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</si>
  <si>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</si>
  <si>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</si>
  <si>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</si>
  <si>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</si>
  <si>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</si>
  <si>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</si>
  <si>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</si>
  <si>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</si>
  <si>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</si>
  <si>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</si>
  <si>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</si>
  <si>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</si>
  <si>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</si>
  <si>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</si>
  <si>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</si>
  <si>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</si>
  <si>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</si>
  <si>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</si>
  <si>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</si>
  <si>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</si>
  <si>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</si>
  <si>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</si>
  <si>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</si>
  <si>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</si>
  <si>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</si>
  <si>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</si>
  <si>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</si>
  <si>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</si>
  <si>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</si>
  <si>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</si>
  <si>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</si>
  <si>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</si>
  <si>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</si>
  <si>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</si>
  <si>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</si>
  <si>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</si>
  <si>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</si>
  <si>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</si>
  <si>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</si>
  <si>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</si>
  <si>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</si>
  <si>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</si>
  <si>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</si>
  <si>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</si>
  <si>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</si>
  <si>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</si>
  <si>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</si>
  <si>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</si>
  <si>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</si>
  <si>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</si>
  <si>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</si>
  <si>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</si>
  <si>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</si>
  <si>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</si>
  <si>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</si>
  <si>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</si>
  <si>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</si>
  <si>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</si>
  <si>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</si>
  <si>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</si>
  <si>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</si>
  <si>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</si>
  <si>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</si>
  <si>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</si>
  <si>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</si>
  <si>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</si>
  <si>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</si>
  <si>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</si>
  <si>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</si>
  <si>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</si>
  <si>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</si>
  <si>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</si>
  <si>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</si>
  <si>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</si>
  <si>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</si>
  <si>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</si>
  <si>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</si>
  <si>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</si>
  <si>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</si>
  <si>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</si>
  <si>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</si>
  <si>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</si>
  <si>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</si>
  <si>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</si>
  <si>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</si>
  <si>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</si>
  <si>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</si>
  <si>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</si>
  <si>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</si>
  <si>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</si>
  <si>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</si>
  <si>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</si>
  <si>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</si>
  <si>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</si>
  <si>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</si>
  <si>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</si>
  <si>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</si>
  <si>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</si>
  <si>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</si>
  <si>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</si>
  <si>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</si>
  <si>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</si>
  <si>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</si>
  <si>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</si>
  <si>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</si>
  <si>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</si>
  <si>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</si>
  <si>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</si>
  <si>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</si>
  <si>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</si>
  <si>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</si>
  <si>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</si>
  <si>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</si>
  <si>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</si>
  <si>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</si>
  <si>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</si>
  <si>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</si>
  <si>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</si>
  <si>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</si>
  <si>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</si>
  <si>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</si>
  <si>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</si>
  <si>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</si>
  <si>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</si>
  <si>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</si>
  <si>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</si>
  <si>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</si>
  <si>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</si>
  <si>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</si>
  <si>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</si>
  <si>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</si>
  <si>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</si>
  <si>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</si>
  <si>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</si>
  <si>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</si>
  <si>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</si>
  <si>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</si>
  <si>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</si>
  <si>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</si>
  <si>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</si>
  <si>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</si>
  <si>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</si>
  <si>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</si>
  <si>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</si>
  <si>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</si>
  <si>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</si>
  <si>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</si>
  <si>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</si>
  <si>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</si>
  <si>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</si>
  <si>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</si>
  <si>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</si>
  <si>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</si>
  <si>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</si>
  <si>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</si>
  <si>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</si>
  <si>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</si>
  <si>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</si>
  <si>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</si>
  <si>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</si>
  <si>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</si>
  <si>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</si>
  <si>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</si>
  <si>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</si>
  <si>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</si>
  <si>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</si>
  <si>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</si>
  <si>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</si>
  <si>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</si>
  <si>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</si>
  <si>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</si>
  <si>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</si>
  <si>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</si>
  <si>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</si>
  <si>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</si>
  <si>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</si>
  <si>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</si>
  <si>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</si>
  <si>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</si>
  <si>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</si>
  <si>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</si>
  <si>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</si>
  <si>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</si>
  <si>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</si>
  <si>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</si>
  <si>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</si>
  <si>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</si>
  <si>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</si>
  <si>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</si>
  <si>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</si>
  <si>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</si>
  <si>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</si>
  <si>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</si>
  <si>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</si>
  <si>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</si>
  <si>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</si>
  <si>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</si>
  <si>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</si>
  <si>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</si>
  <si>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</si>
  <si>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</si>
  <si>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</si>
  <si>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</si>
  <si>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</si>
  <si>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</si>
  <si>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</si>
  <si>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</si>
  <si>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</si>
  <si>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</si>
  <si>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</si>
  <si>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</si>
  <si>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</si>
  <si>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</si>
  <si>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</si>
  <si>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</si>
  <si>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</si>
  <si>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</si>
  <si>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</si>
  <si>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</si>
  <si>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</si>
  <si>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</si>
  <si>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</si>
  <si>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</si>
  <si>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</si>
  <si>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</si>
  <si>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</si>
  <si>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</si>
  <si>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</si>
  <si>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</si>
  <si>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</si>
  <si>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</si>
  <si>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</si>
  <si>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</si>
  <si>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</si>
  <si>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</si>
  <si>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</si>
  <si>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</si>
  <si>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</si>
  <si>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</si>
  <si>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</si>
  <si>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</si>
  <si>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</si>
  <si>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</si>
  <si>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</si>
  <si>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</si>
  <si>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</si>
  <si>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</si>
  <si>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</si>
  <si>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</si>
  <si>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</si>
  <si>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</si>
  <si>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</si>
  <si>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</si>
  <si>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</si>
  <si>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</si>
  <si>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</si>
  <si>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</si>
  <si>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</si>
  <si>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</si>
  <si>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</si>
  <si>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</si>
  <si>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</si>
  <si>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</si>
  <si>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</si>
  <si>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</si>
  <si>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</si>
  <si>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</si>
  <si>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</si>
  <si>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</si>
  <si>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</si>
  <si>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</si>
  <si>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</si>
  <si>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</si>
  <si>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</si>
  <si>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</si>
  <si>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</si>
  <si>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</si>
  <si>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</si>
  <si>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</si>
  <si>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</si>
  <si>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</si>
  <si>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</si>
  <si>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</si>
  <si>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</si>
  <si>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</si>
  <si>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</si>
  <si>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</si>
  <si>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</si>
  <si>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</si>
  <si>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</si>
  <si>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</si>
  <si>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</si>
  <si>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</si>
  <si>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</si>
  <si>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</si>
  <si>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</si>
  <si>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</si>
  <si>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</si>
  <si>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</si>
  <si>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</si>
  <si>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</si>
  <si>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</si>
  <si>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</si>
  <si>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</si>
  <si>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</si>
  <si>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</si>
  <si>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</si>
  <si>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</si>
  <si>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</si>
  <si>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</si>
  <si>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</si>
  <si>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</si>
  <si>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</si>
  <si>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</si>
  <si>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</si>
  <si>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</si>
  <si>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</si>
  <si>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</si>
  <si>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</si>
  <si>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</si>
  <si>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</si>
  <si>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</si>
  <si>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</si>
  <si>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</si>
  <si>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</si>
  <si>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</si>
  <si>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</si>
  <si>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</si>
  <si>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</si>
  <si>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</si>
  <si>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</si>
  <si>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</si>
  <si>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</si>
  <si>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</si>
  <si>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</si>
  <si>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</si>
  <si>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</si>
  <si>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</si>
  <si>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</si>
  <si>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</si>
  <si>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</si>
  <si>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</si>
  <si>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</si>
  <si>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</si>
  <si>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</si>
  <si>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</si>
  <si>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</si>
  <si>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</si>
  <si>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</si>
  <si>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</si>
  <si>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</si>
  <si>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</si>
  <si>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</si>
  <si>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</si>
  <si>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</si>
  <si>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</si>
  <si>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</si>
  <si>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</si>
  <si>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</si>
  <si>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</si>
  <si>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</si>
  <si>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</si>
  <si>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</si>
  <si>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</si>
  <si>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</si>
  <si>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</si>
  <si>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</si>
  <si>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</si>
  <si>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</si>
  <si>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</si>
  <si>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</si>
  <si>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</si>
  <si>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</si>
  <si>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</si>
  <si>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</si>
  <si>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</si>
  <si>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</si>
  <si>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</si>
  <si>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</si>
  <si>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</si>
  <si>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</si>
  <si>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</si>
  <si>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</si>
  <si>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</si>
  <si>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</si>
  <si>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</si>
  <si>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</si>
  <si>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</si>
  <si>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</si>
  <si>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</si>
  <si>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</si>
  <si>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</si>
  <si>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</si>
  <si>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</si>
  <si>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</si>
  <si>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</si>
  <si>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</si>
  <si>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</si>
  <si>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</si>
  <si>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</si>
  <si>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</si>
  <si>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</si>
  <si>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</si>
  <si>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</si>
  <si>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</si>
  <si>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</si>
  <si>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</si>
  <si>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</si>
  <si>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</si>
  <si>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</si>
  <si>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</si>
  <si>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</si>
  <si>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</si>
  <si>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</si>
  <si>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</si>
  <si>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</si>
  <si>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</si>
  <si>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</si>
  <si>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</si>
  <si>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</si>
  <si>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</si>
  <si>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</si>
  <si>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</si>
  <si>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</si>
  <si>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</si>
  <si>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</si>
  <si>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</si>
  <si>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</si>
  <si>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</si>
  <si>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</si>
  <si>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</si>
  <si>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</si>
  <si>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</si>
  <si>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</si>
  <si>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</si>
  <si>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</si>
  <si>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</si>
  <si>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</si>
  <si>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</si>
  <si>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</si>
  <si>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</si>
  <si>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</si>
  <si>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</si>
  <si>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</si>
  <si>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</si>
  <si>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</si>
  <si>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</si>
  <si>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</si>
  <si>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</si>
  <si>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</si>
  <si>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</si>
  <si>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</si>
  <si>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</si>
  <si>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</si>
  <si>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</si>
  <si>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</si>
  <si>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</si>
  <si>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</si>
  <si>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</si>
  <si>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</si>
  <si>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</si>
  <si>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</si>
  <si>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</si>
  <si>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</si>
  <si>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</si>
  <si>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</si>
  <si>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</si>
  <si>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</si>
  <si>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</si>
  <si>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</si>
  <si>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</si>
  <si>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</si>
  <si>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</si>
  <si>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</si>
  <si>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</si>
  <si>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</si>
  <si>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</si>
  <si>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</si>
  <si>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</si>
  <si>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</si>
  <si>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</si>
  <si>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</si>
  <si>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</si>
  <si>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</si>
  <si>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</si>
  <si>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</si>
  <si>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</si>
  <si>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</si>
  <si>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</si>
  <si>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</si>
  <si>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</si>
  <si>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</si>
  <si>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</si>
  <si>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</si>
  <si>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</si>
  <si>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</si>
  <si>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</si>
  <si>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</si>
  <si>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</si>
  <si>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</si>
  <si>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</si>
  <si>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</si>
  <si>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</si>
  <si>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</si>
  <si>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</si>
  <si>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</si>
  <si>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</si>
  <si>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</si>
  <si>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</si>
  <si>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</si>
  <si>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</si>
  <si>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</si>
  <si>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</si>
  <si>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</si>
  <si>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</si>
  <si>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</si>
  <si>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</si>
  <si>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</si>
  <si>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</si>
  <si>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</si>
  <si>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</si>
  <si>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</si>
  <si>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</si>
  <si>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</si>
  <si>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</si>
  <si>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</si>
  <si>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</si>
  <si>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</si>
  <si>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</si>
  <si>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</si>
  <si>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</si>
  <si>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</si>
  <si>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</si>
  <si>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</si>
  <si>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</si>
  <si>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</si>
  <si>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</si>
  <si>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</si>
  <si>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</si>
  <si>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</si>
  <si>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</si>
  <si>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</si>
  <si>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</si>
  <si>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</si>
  <si>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</si>
  <si>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</si>
  <si>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</si>
  <si>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</si>
  <si>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</si>
  <si>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</si>
  <si>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</si>
  <si>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</si>
  <si>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</si>
  <si>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</si>
  <si>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</si>
  <si>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</si>
  <si>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</si>
  <si>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</si>
  <si>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</si>
  <si>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</si>
  <si>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</si>
  <si>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</si>
  <si>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</si>
  <si>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</si>
  <si>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</si>
  <si>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</si>
  <si>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</si>
  <si>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</si>
  <si>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</si>
  <si>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</si>
  <si>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</si>
  <si>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</si>
  <si>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</si>
  <si>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</si>
  <si>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</si>
  <si>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</si>
  <si>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</si>
  <si>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</si>
  <si>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</si>
  <si>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</si>
  <si>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</si>
  <si>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</si>
  <si>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</si>
  <si>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</si>
  <si>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</si>
  <si>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</si>
  <si>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</si>
  <si>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</si>
  <si>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</si>
  <si>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</si>
  <si>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</si>
  <si>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</si>
  <si>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</si>
  <si>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</si>
  <si>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</si>
  <si>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</si>
  <si>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</si>
  <si>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</si>
  <si>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</si>
  <si>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</si>
  <si>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</si>
  <si>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</si>
  <si>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</si>
  <si>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</si>
  <si>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</si>
  <si>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</si>
  <si>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</si>
  <si>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</si>
  <si>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</si>
  <si>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</si>
  <si>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</si>
  <si>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</si>
  <si>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</si>
  <si>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</si>
  <si>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</si>
  <si>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</si>
  <si>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</si>
  <si>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</si>
  <si>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</si>
  <si>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</si>
  <si>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</si>
  <si>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</si>
  <si>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</si>
  <si>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</si>
  <si>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</si>
  <si>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</si>
  <si>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</si>
  <si>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</si>
  <si>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</si>
  <si>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</si>
  <si>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</si>
  <si>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</si>
  <si>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</si>
  <si>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</si>
  <si>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</si>
  <si>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</si>
  <si>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</si>
  <si>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</si>
  <si>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</si>
  <si>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</si>
  <si>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</si>
  <si>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</si>
  <si>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</si>
  <si>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</si>
  <si>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</si>
  <si>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</si>
  <si>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</si>
  <si>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</si>
  <si>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</si>
  <si>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</si>
  <si>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</si>
  <si>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</si>
  <si>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</si>
  <si>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</si>
  <si>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</si>
  <si>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</si>
  <si>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</si>
  <si>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</si>
  <si>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</si>
  <si>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</si>
  <si>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</si>
  <si>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</si>
  <si>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</si>
  <si>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</si>
  <si>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</si>
  <si>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</si>
  <si>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</si>
  <si>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</si>
  <si>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</si>
  <si>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</si>
  <si>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</si>
  <si>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</si>
  <si>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</si>
  <si>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</si>
  <si>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</si>
  <si>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</si>
  <si>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</si>
  <si>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</si>
  <si>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</si>
  <si>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</si>
  <si>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</si>
  <si>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</si>
  <si>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</si>
  <si>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</si>
  <si>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</si>
  <si>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</si>
  <si>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</si>
  <si>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</si>
  <si>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</si>
  <si>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</si>
  <si>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</si>
  <si>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</si>
  <si>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</si>
  <si>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</si>
  <si>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</si>
  <si>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</si>
  <si>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</si>
  <si>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</si>
  <si>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</si>
  <si>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</si>
  <si>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</si>
  <si>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</si>
  <si>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</si>
  <si>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</si>
  <si>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</si>
  <si>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</si>
  <si>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</si>
  <si>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</si>
  <si>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</si>
  <si>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</si>
  <si>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</si>
  <si>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</si>
  <si>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</si>
  <si>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</si>
  <si>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</si>
  <si>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</si>
  <si>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</si>
  <si>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</si>
  <si>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</si>
  <si>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</si>
  <si>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</si>
  <si>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</si>
  <si>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</si>
  <si>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</si>
  <si>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</si>
  <si>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</si>
  <si>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</si>
  <si>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</si>
  <si>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</si>
  <si>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</si>
  <si>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</si>
  <si>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</si>
  <si>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</si>
  <si>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</si>
  <si>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</si>
  <si>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</si>
  <si>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</si>
  <si>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</si>
  <si>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</si>
  <si>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</si>
  <si>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</si>
  <si>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</si>
  <si>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</si>
  <si>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</si>
  <si>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</si>
  <si>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</si>
  <si>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</si>
  <si>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</si>
  <si>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</si>
  <si>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</si>
  <si>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</si>
  <si>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</si>
  <si>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</si>
  <si>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</si>
  <si>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</si>
  <si>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</si>
  <si>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</si>
  <si>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</si>
  <si>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</si>
  <si>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</si>
  <si>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</si>
  <si>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</si>
  <si>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</si>
  <si>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</si>
  <si>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</si>
  <si>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</si>
  <si>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</si>
  <si>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</si>
  <si>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</si>
  <si>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</si>
  <si>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</si>
  <si>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</si>
  <si>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</si>
  <si>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</si>
  <si>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</si>
  <si>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</si>
  <si>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</si>
  <si>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</si>
  <si>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</si>
  <si>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</si>
  <si>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</si>
  <si>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</si>
  <si>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</si>
  <si>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</si>
  <si>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</si>
  <si>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</si>
  <si>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</si>
  <si>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</si>
  <si>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</si>
  <si>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</si>
  <si>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</si>
  <si>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</si>
  <si>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</si>
  <si>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</si>
  <si>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</si>
  <si>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</si>
  <si>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</si>
  <si>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</si>
  <si>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</si>
  <si>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</si>
  <si>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</si>
  <si>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</si>
  <si>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</si>
  <si>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</si>
  <si>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</si>
  <si>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</si>
  <si>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</si>
  <si>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</si>
  <si>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</si>
  <si>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</si>
  <si>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</si>
  <si>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</si>
  <si>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</si>
  <si>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</si>
  <si>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</si>
  <si>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</si>
  <si>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</si>
  <si>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</si>
  <si>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</si>
  <si>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</si>
  <si>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</si>
  <si>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</si>
  <si>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</si>
  <si>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</si>
  <si>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</si>
  <si>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</si>
  <si>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</si>
  <si>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</si>
  <si>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</si>
  <si>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</si>
  <si>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</si>
  <si>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</si>
  <si>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</si>
  <si>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</si>
  <si>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</si>
  <si>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</si>
  <si>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</si>
  <si>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</si>
  <si>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</si>
  <si>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</si>
  <si>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</si>
  <si>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</si>
  <si>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</si>
  <si>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</si>
  <si>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</si>
  <si>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</si>
  <si>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</si>
  <si>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</si>
  <si>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</si>
  <si>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</si>
  <si>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</si>
  <si>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</si>
  <si>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</si>
  <si>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</si>
  <si>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</si>
  <si>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</si>
  <si>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</si>
  <si>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</si>
  <si>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</si>
  <si>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</si>
  <si>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</si>
  <si>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</si>
  <si>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</si>
  <si>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</si>
  <si>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</si>
  <si>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</si>
  <si>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</si>
  <si>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</si>
  <si>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</si>
  <si>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</si>
  <si>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</si>
  <si>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</si>
  <si>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</si>
  <si>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</si>
  <si>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</si>
  <si>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</si>
  <si>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</si>
  <si>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</si>
  <si>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</si>
  <si>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</si>
  <si>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</si>
  <si>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</si>
  <si>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</si>
  <si>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</si>
  <si>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</si>
  <si>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</si>
  <si>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</si>
  <si>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</si>
  <si>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</si>
  <si>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</si>
  <si>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</si>
  <si>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</si>
  <si>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</si>
  <si>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</si>
  <si>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</si>
  <si>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</si>
  <si>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</si>
  <si>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</si>
  <si>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</si>
  <si>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</si>
  <si>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</si>
  <si>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</si>
  <si>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</si>
  <si>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</si>
  <si>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</si>
  <si>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</si>
  <si>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</si>
  <si>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</si>
  <si>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</si>
  <si>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</si>
  <si>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</si>
  <si>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</si>
  <si>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</si>
  <si>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</si>
  <si>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</si>
  <si>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</si>
  <si>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</si>
  <si>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</si>
  <si>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</si>
  <si>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</si>
  <si>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</si>
  <si>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</si>
  <si>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</si>
  <si>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</si>
  <si>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</si>
  <si>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</si>
  <si>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</si>
  <si>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</si>
  <si>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</si>
  <si>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</si>
  <si>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</si>
  <si>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</si>
  <si>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</si>
  <si>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</si>
  <si>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</si>
  <si>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</si>
  <si>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</si>
  <si>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</si>
  <si>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</si>
  <si>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</si>
  <si>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</si>
  <si>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</si>
  <si>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</si>
  <si>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</si>
  <si>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</si>
  <si>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</si>
  <si>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</si>
  <si>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</si>
  <si>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</si>
  <si>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</si>
  <si>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</si>
  <si>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</si>
  <si>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</si>
  <si>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</si>
  <si>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</si>
  <si>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</si>
  <si>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</si>
  <si>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</si>
  <si>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</si>
  <si>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</si>
  <si>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</si>
  <si>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</si>
  <si>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</si>
  <si>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</si>
  <si>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</si>
  <si>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</si>
  <si>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</si>
  <si>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</si>
  <si>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</si>
  <si>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</si>
  <si>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</si>
  <si>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</si>
  <si>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</si>
  <si>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</si>
  <si>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</si>
  <si>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</si>
  <si>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</si>
  <si>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</si>
  <si>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</si>
  <si>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</si>
  <si>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</si>
  <si>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</si>
  <si>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</si>
  <si>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</si>
  <si>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</si>
  <si>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</si>
  <si>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</si>
  <si>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</si>
  <si>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</si>
  <si>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</si>
  <si>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</si>
  <si>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</si>
  <si>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</si>
  <si>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</si>
  <si>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</si>
  <si>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</si>
  <si>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</si>
  <si>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</si>
  <si>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</si>
  <si>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</si>
  <si>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</si>
  <si>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</si>
  <si>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</si>
  <si>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</si>
  <si>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</si>
  <si>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</si>
  <si>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</si>
  <si>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</si>
  <si>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</si>
  <si>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</si>
  <si>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</si>
  <si>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</si>
  <si>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</si>
  <si>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</si>
  <si>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</si>
  <si>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</si>
  <si>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</si>
  <si>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</si>
  <si>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</si>
  <si>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</si>
  <si>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</si>
  <si>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</si>
  <si>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</si>
  <si>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</si>
  <si>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</si>
  <si>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</si>
  <si>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</si>
  <si>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</si>
  <si>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</si>
  <si>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</si>
  <si>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</si>
  <si>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</si>
  <si>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</si>
  <si>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</si>
  <si>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</si>
  <si>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</si>
  <si>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</si>
  <si>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</si>
  <si>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</si>
  <si>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</si>
  <si>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</si>
  <si>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</si>
  <si>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</si>
  <si>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</si>
  <si>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</si>
  <si>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</si>
  <si>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</si>
  <si>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</si>
  <si>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</si>
  <si>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</si>
  <si>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</si>
  <si>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</si>
  <si>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</si>
  <si>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</si>
  <si>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</si>
  <si>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</si>
  <si>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</si>
  <si>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</si>
  <si>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</si>
  <si>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</si>
  <si>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</si>
  <si>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</si>
  <si>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</si>
  <si>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</si>
  <si>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</si>
  <si>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</si>
  <si>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</si>
  <si>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</si>
  <si>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</si>
  <si>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</si>
  <si>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</si>
  <si>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</si>
  <si>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</si>
  <si>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</si>
  <si>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</si>
  <si>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</si>
  <si>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</si>
  <si>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</si>
  <si>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</si>
  <si>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</si>
  <si>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</si>
  <si>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</si>
  <si>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</si>
  <si>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</si>
  <si>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</si>
  <si>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</si>
  <si>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</si>
  <si>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</si>
  <si>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</si>
  <si>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</si>
  <si>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</si>
  <si>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</si>
  <si>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</si>
  <si>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</si>
  <si>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</si>
  <si>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</si>
  <si>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</si>
  <si>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</si>
  <si>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</si>
  <si>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</si>
  <si>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</si>
  <si>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</si>
  <si>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</si>
  <si>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</si>
  <si>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</si>
  <si>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</si>
  <si>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</si>
  <si>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</si>
  <si>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</si>
  <si>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</si>
  <si>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</si>
  <si>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</si>
  <si>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</si>
  <si>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</si>
  <si>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</si>
  <si>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</si>
  <si>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</si>
  <si>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</si>
  <si>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</si>
  <si>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</si>
  <si>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</si>
  <si>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</si>
  <si>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</si>
  <si>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</si>
  <si>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</si>
  <si>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</si>
  <si>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</si>
  <si>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</si>
  <si>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</si>
  <si>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</si>
  <si>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</si>
  <si>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</si>
  <si>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</si>
  <si>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</si>
  <si>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</si>
  <si>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</si>
  <si>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</si>
  <si>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</si>
  <si>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</si>
  <si>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</si>
  <si>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</si>
  <si>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</si>
  <si>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</si>
  <si>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</si>
  <si>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</si>
  <si>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</si>
  <si>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</si>
  <si>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</si>
  <si>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</si>
  <si>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</si>
  <si>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</si>
  <si>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</si>
  <si>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</si>
  <si>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</si>
  <si>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</si>
  <si>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</si>
  <si>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</si>
  <si>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</si>
  <si>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</si>
  <si>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</si>
  <si>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</si>
  <si>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</si>
  <si>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</si>
  <si>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</si>
  <si>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</si>
  <si>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</si>
  <si>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</si>
  <si>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</si>
  <si>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</si>
  <si>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</si>
  <si>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</si>
  <si>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</si>
  <si>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</si>
  <si>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</si>
  <si>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</si>
  <si>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</si>
  <si>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</si>
  <si>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</si>
  <si>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</si>
  <si>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</si>
  <si>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</si>
  <si>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</si>
  <si>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</si>
  <si>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</si>
  <si>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</si>
  <si>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</si>
  <si>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</si>
  <si>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</si>
  <si>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</si>
  <si>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</si>
  <si>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</si>
  <si>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</si>
  <si>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</si>
  <si>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</si>
  <si>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</si>
  <si>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</si>
  <si>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</si>
  <si>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</si>
  <si>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</si>
  <si>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</si>
  <si>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</si>
  <si>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</si>
  <si>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</si>
  <si>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</si>
  <si>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</si>
  <si>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</si>
  <si>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</si>
  <si>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</si>
  <si>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</si>
  <si>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</si>
  <si>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</si>
  <si>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</si>
  <si>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</si>
  <si>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</si>
  <si>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</si>
  <si>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</si>
  <si>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</si>
  <si>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</si>
  <si>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</si>
  <si>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</si>
  <si>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</si>
  <si>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</si>
  <si>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</si>
  <si>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</si>
  <si>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</si>
  <si>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</si>
  <si>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</si>
  <si>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</si>
  <si>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</si>
  <si>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</si>
  <si>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</si>
  <si>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</si>
  <si>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</si>
  <si>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</si>
  <si>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</si>
  <si>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</si>
  <si>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</si>
  <si>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</si>
  <si>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</si>
  <si>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</si>
  <si>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</si>
  <si>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</si>
  <si>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</si>
  <si>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</si>
  <si>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</si>
  <si>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</si>
  <si>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</si>
  <si>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</si>
  <si>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</si>
  <si>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</si>
  <si>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</si>
  <si>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</si>
  <si>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</si>
  <si>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</si>
  <si>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</si>
  <si>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</si>
  <si>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</si>
  <si>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</si>
  <si>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</si>
  <si>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</si>
  <si>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</si>
  <si>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</si>
  <si>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</si>
  <si>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</si>
  <si>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</si>
  <si>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</si>
  <si>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</si>
  <si>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</si>
  <si>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</si>
  <si>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</si>
  <si>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</si>
  <si>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</si>
  <si>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</si>
  <si>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</si>
  <si>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</si>
  <si>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</si>
  <si>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</si>
  <si>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</si>
  <si>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</si>
  <si>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</si>
  <si>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</si>
  <si>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</si>
  <si>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</si>
  <si>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</si>
  <si>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</si>
  <si>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</si>
  <si>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</si>
  <si>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</si>
  <si>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</si>
  <si>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</si>
  <si>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</si>
  <si>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</si>
  <si>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</si>
  <si>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</si>
  <si>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</si>
  <si>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</si>
  <si>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</si>
  <si>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</si>
  <si>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</si>
  <si>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</si>
  <si>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</si>
  <si>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</si>
  <si>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</si>
  <si>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</si>
  <si>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</si>
  <si>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</si>
  <si>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</si>
  <si>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</si>
  <si>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</si>
  <si>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</si>
  <si>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</si>
  <si>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</si>
  <si>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</si>
  <si>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</si>
  <si>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</si>
  <si>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</si>
  <si>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</si>
  <si>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</si>
  <si>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</si>
  <si>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</si>
  <si>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</si>
  <si>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</si>
  <si>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</si>
  <si>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</si>
  <si>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</si>
  <si>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</si>
  <si>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</si>
  <si>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</si>
  <si>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</si>
  <si>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</si>
  <si>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</si>
  <si>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</si>
  <si>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</si>
  <si>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</si>
  <si>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</si>
  <si>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</si>
  <si>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</si>
  <si>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</si>
  <si>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</si>
  <si>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</si>
  <si>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</si>
  <si>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</si>
  <si>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</si>
  <si>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</si>
  <si>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</si>
  <si>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</si>
  <si>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</si>
  <si>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</si>
  <si>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</si>
  <si>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</si>
  <si>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</si>
  <si>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</si>
  <si>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</si>
  <si>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</si>
  <si>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</si>
  <si>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</si>
  <si>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</si>
  <si>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</si>
  <si>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</si>
  <si>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</si>
  <si>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</si>
  <si>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</si>
  <si>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</si>
  <si>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</si>
  <si>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</si>
  <si>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</si>
  <si>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</si>
  <si>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</si>
  <si>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</si>
  <si>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</si>
  <si>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</si>
  <si>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</si>
  <si>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</si>
  <si>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</si>
  <si>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</si>
  <si>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</si>
  <si>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</si>
  <si>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</si>
  <si>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</si>
  <si>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</si>
  <si>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</si>
  <si>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</si>
  <si>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</si>
  <si>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</si>
  <si>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</si>
  <si>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</si>
  <si>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</si>
  <si>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</si>
  <si>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</si>
  <si>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</si>
  <si>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</si>
  <si>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</si>
  <si>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</si>
  <si>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</si>
  <si>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</si>
  <si>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</si>
  <si>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</si>
  <si>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</si>
  <si>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</si>
  <si>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</si>
  <si>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</si>
  <si>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</si>
  <si>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</si>
  <si>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</si>
  <si>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</si>
  <si>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</si>
  <si>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</si>
  <si>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</si>
  <si>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</si>
  <si>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</si>
  <si>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</si>
  <si>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</si>
  <si>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</si>
  <si>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</si>
  <si>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</si>
  <si>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</si>
  <si>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</si>
  <si>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</si>
  <si>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</si>
  <si>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</si>
  <si>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</si>
  <si>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</si>
  <si>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</si>
  <si>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</si>
  <si>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</si>
  <si>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</si>
  <si>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</si>
  <si>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</si>
  <si>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</si>
  <si>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</si>
  <si>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</si>
  <si>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</si>
  <si>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</si>
  <si>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</si>
  <si>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</si>
  <si>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</si>
  <si>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</si>
  <si>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</si>
  <si>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</si>
  <si>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</si>
  <si>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</si>
  <si>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</si>
  <si>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</si>
  <si>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</si>
  <si>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</si>
  <si>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</si>
  <si>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</si>
  <si>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</si>
  <si>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</si>
  <si>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</si>
  <si>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</si>
  <si>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</si>
  <si>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</si>
  <si>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</si>
  <si>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</si>
  <si>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</si>
  <si>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</si>
  <si>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</si>
  <si>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</si>
  <si>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</si>
  <si>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</si>
  <si>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</si>
  <si>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</si>
  <si>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</si>
  <si>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</si>
  <si>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</si>
  <si>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</si>
  <si>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</si>
  <si>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</si>
  <si>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</si>
  <si>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</si>
  <si>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</si>
  <si>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</si>
  <si>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</si>
  <si>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</si>
  <si>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</si>
  <si>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</si>
  <si>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</si>
  <si>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</si>
  <si>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</si>
  <si>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</si>
  <si>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</si>
  <si>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</si>
  <si>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</si>
  <si>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</si>
  <si>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</si>
  <si>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</si>
  <si>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</si>
  <si>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</si>
  <si>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</si>
  <si>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</si>
  <si>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</si>
  <si>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</si>
  <si>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</si>
  <si>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</si>
  <si>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</si>
  <si>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</si>
  <si>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</si>
  <si>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</si>
  <si>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</si>
  <si>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</si>
  <si>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</si>
  <si>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</si>
  <si>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</si>
  <si>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</si>
  <si>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</si>
  <si>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</si>
  <si>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</si>
  <si>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</si>
  <si>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</si>
  <si>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</si>
  <si>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</si>
  <si>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</si>
  <si>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</si>
  <si>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</si>
  <si>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</si>
  <si>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</si>
  <si>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</si>
  <si>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</si>
  <si>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</si>
  <si>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</si>
  <si>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</si>
  <si>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</si>
  <si>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</si>
  <si>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</si>
  <si>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</si>
  <si>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</si>
  <si>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</si>
  <si>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</si>
  <si>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</si>
  <si>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</si>
  <si>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</si>
  <si>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</si>
  <si>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</si>
  <si>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</si>
  <si>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</si>
  <si>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</si>
  <si>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</si>
  <si>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</si>
  <si>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</si>
  <si>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</si>
  <si>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</si>
  <si>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</si>
  <si>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</si>
  <si>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</si>
  <si>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</si>
  <si>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</si>
  <si>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</si>
  <si>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</si>
  <si>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</si>
  <si>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</si>
  <si>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</si>
  <si>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</si>
  <si>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</si>
  <si>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</si>
  <si>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</si>
  <si>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</si>
  <si>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</si>
  <si>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</si>
  <si>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</si>
  <si>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</si>
  <si>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</si>
  <si>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</si>
  <si>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</si>
  <si>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</si>
  <si>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</si>
  <si>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</si>
  <si>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</si>
  <si>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</si>
  <si>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</si>
  <si>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</si>
  <si>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</si>
  <si>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</si>
  <si>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</si>
  <si>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</si>
  <si>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</si>
  <si>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</si>
  <si>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</si>
  <si>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</si>
  <si>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</si>
  <si>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</si>
  <si>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</si>
  <si>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</si>
  <si>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</si>
  <si>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</si>
  <si>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</si>
  <si>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</si>
  <si>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</si>
  <si>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</si>
  <si>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</si>
  <si>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</si>
  <si>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</si>
  <si>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</si>
  <si>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</si>
  <si>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</si>
  <si>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</si>
  <si>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</si>
  <si>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</si>
  <si>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</si>
  <si>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</si>
  <si>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</si>
  <si>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</si>
  <si>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</si>
  <si>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</si>
  <si>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</si>
  <si>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</si>
  <si>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</si>
  <si>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</si>
  <si>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</si>
  <si>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</si>
  <si>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</si>
  <si>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</si>
  <si>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</si>
  <si>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</si>
  <si>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</si>
  <si>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</si>
  <si>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</si>
  <si>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</si>
  <si>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</si>
  <si>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</si>
  <si>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</si>
  <si>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</si>
  <si>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</si>
  <si>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</si>
  <si>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</si>
  <si>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</si>
  <si>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</si>
  <si>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</si>
  <si>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</si>
  <si>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</si>
  <si>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</si>
  <si>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</si>
  <si>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</si>
  <si>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</si>
  <si>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</si>
  <si>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</si>
  <si>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</si>
  <si>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</si>
  <si>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</si>
  <si>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</si>
  <si>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</si>
  <si>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</si>
  <si>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</si>
  <si>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</si>
  <si>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</si>
  <si>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</si>
  <si>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</si>
  <si>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</si>
  <si>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</si>
  <si>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</si>
  <si>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</si>
  <si>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</si>
  <si>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</si>
  <si>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</si>
  <si>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</si>
  <si>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</si>
  <si>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</si>
  <si>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</si>
  <si>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</si>
  <si>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</si>
  <si>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</si>
  <si>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</si>
  <si>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</si>
  <si>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</si>
  <si>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</si>
  <si>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</si>
  <si>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</si>
  <si>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</si>
  <si>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</si>
  <si>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</si>
  <si>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</si>
  <si>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</si>
  <si>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</si>
  <si>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</si>
  <si>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</si>
  <si>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</si>
  <si>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</si>
  <si>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</si>
  <si>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</si>
  <si>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</si>
  <si>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</si>
  <si>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</si>
  <si>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</si>
  <si>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</si>
  <si>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</si>
  <si>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</si>
  <si>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</si>
  <si>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</si>
  <si>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</si>
  <si>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</si>
  <si>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</si>
  <si>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</si>
  <si>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</si>
  <si>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</si>
  <si>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</si>
  <si>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</si>
  <si>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</si>
  <si>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</si>
  <si>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</si>
  <si>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</si>
  <si>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</si>
  <si>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</si>
  <si>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</si>
  <si>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</si>
  <si>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</si>
  <si>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</si>
  <si>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</si>
  <si>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</si>
  <si>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</si>
  <si>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</si>
  <si>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</si>
  <si>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</si>
  <si>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</si>
  <si>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</si>
  <si>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</si>
  <si>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</si>
  <si>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</si>
  <si>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</si>
  <si>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</si>
  <si>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</si>
  <si>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</si>
  <si>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</si>
  <si>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</si>
  <si>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</si>
  <si>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</si>
  <si>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</si>
  <si>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</si>
  <si>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</si>
  <si>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</si>
  <si>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</si>
  <si>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</si>
  <si>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</si>
  <si>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</si>
  <si>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</si>
  <si>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</si>
  <si>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</si>
  <si>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</si>
  <si>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</si>
  <si>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</si>
  <si>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</si>
  <si>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</si>
  <si>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</si>
  <si>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</si>
  <si>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</si>
  <si>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</si>
  <si>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</si>
  <si>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</si>
  <si>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</si>
  <si>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</si>
  <si>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</si>
  <si>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</si>
  <si>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</si>
  <si>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</si>
  <si>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</si>
  <si>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</si>
  <si>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</si>
  <si>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</si>
  <si>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</si>
  <si>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</si>
  <si>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</si>
  <si>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</si>
  <si>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</si>
  <si>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</si>
  <si>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</si>
  <si>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</si>
  <si>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</si>
  <si>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</si>
  <si>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</si>
  <si>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</si>
  <si>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</si>
  <si>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</si>
  <si>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</si>
  <si>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</si>
  <si>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</si>
  <si>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</si>
  <si>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</si>
  <si>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</si>
  <si>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</si>
  <si>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</si>
  <si>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</si>
  <si>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</si>
  <si>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</si>
  <si>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</si>
  <si>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</si>
  <si>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</si>
  <si>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</si>
  <si>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</si>
  <si>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</si>
  <si>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</si>
  <si>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</si>
  <si>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</si>
  <si>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</si>
  <si>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</si>
  <si>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</si>
  <si>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</si>
  <si>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</si>
  <si>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</si>
  <si>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</si>
  <si>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</si>
  <si>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</si>
  <si>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</si>
  <si>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</si>
  <si>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</si>
  <si>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</si>
  <si>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</si>
  <si>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</si>
  <si>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</si>
  <si>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</si>
  <si>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</si>
  <si>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</si>
  <si>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</si>
  <si>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</si>
  <si>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</si>
  <si>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</si>
  <si>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</si>
  <si>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</si>
  <si>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</si>
  <si>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</si>
  <si>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</si>
  <si>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</si>
  <si>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</si>
  <si>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</si>
  <si>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</si>
  <si>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</si>
  <si>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</si>
  <si>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</si>
  <si>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</si>
  <si>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</si>
  <si>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</si>
  <si>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</si>
  <si>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</si>
  <si>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</si>
  <si>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</si>
  <si>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</si>
  <si>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</si>
  <si>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</si>
  <si>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</si>
  <si>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</si>
  <si>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</si>
  <si>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</si>
  <si>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</si>
  <si>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</si>
  <si>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</si>
  <si>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</si>
  <si>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</si>
  <si>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</si>
  <si>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</si>
  <si>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</si>
  <si>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</si>
  <si>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</si>
  <si>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</si>
  <si>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</si>
  <si>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</si>
  <si>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</si>
  <si>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</si>
  <si>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</si>
  <si>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</si>
  <si>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</si>
  <si>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</si>
  <si>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</si>
  <si>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</si>
  <si>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</si>
  <si>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</si>
  <si>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</si>
  <si>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</si>
  <si>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</si>
  <si>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</si>
  <si>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</si>
  <si>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</si>
  <si>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</si>
  <si>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</si>
  <si>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</si>
  <si>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</si>
  <si>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</si>
  <si>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</si>
  <si>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</si>
  <si>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</si>
  <si>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</si>
  <si>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</si>
  <si>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</si>
  <si>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</si>
  <si>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</si>
  <si>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</si>
  <si>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</si>
  <si>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</si>
  <si>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</si>
  <si>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</si>
  <si>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</si>
  <si>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</si>
  <si>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</si>
  <si>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</si>
  <si>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</si>
  <si>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</si>
  <si>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</si>
  <si>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</si>
  <si>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</si>
  <si>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</si>
  <si>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</si>
  <si>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</si>
  <si>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</si>
  <si>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</si>
  <si>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</si>
  <si>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</si>
  <si>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</si>
  <si>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</si>
  <si>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</si>
  <si>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</si>
  <si>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</si>
  <si>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</si>
  <si>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</si>
  <si>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</si>
  <si>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</si>
  <si>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</si>
  <si>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</si>
  <si>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</si>
  <si>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</si>
  <si>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</si>
  <si>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</si>
  <si>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</si>
  <si>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</si>
  <si>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</si>
  <si>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</si>
  <si>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</si>
  <si>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</si>
  <si>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</si>
  <si>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</si>
  <si>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</si>
  <si>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</si>
  <si>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</si>
  <si>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</si>
  <si>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</si>
  <si>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</si>
  <si>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</si>
  <si>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</si>
  <si>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</si>
  <si>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</si>
  <si>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</si>
  <si>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</si>
  <si>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</si>
  <si>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</si>
  <si>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</si>
  <si>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</si>
  <si>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</si>
  <si>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</si>
  <si>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</si>
  <si>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</si>
  <si>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</si>
  <si>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</si>
  <si>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</si>
  <si>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</si>
  <si>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</si>
  <si>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</si>
  <si>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</si>
  <si>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</si>
  <si>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</si>
  <si>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</si>
  <si>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</si>
  <si>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</si>
  <si>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</si>
  <si>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</si>
  <si>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</si>
  <si>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</si>
  <si>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</si>
  <si>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</si>
  <si>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</si>
  <si>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</si>
  <si>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</si>
  <si>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</si>
  <si>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</si>
  <si>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</si>
  <si>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</si>
  <si>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</si>
  <si>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</si>
  <si>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</si>
  <si>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</si>
  <si>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</si>
  <si>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</si>
  <si>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</si>
  <si>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</si>
  <si>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</si>
  <si>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</si>
  <si>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</si>
  <si>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</si>
  <si>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</si>
  <si>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</si>
  <si>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</si>
  <si>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</si>
  <si>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</si>
  <si>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</si>
  <si>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</si>
  <si>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</si>
  <si>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</si>
  <si>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</si>
  <si>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</si>
  <si>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</si>
  <si>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</si>
  <si>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</si>
  <si>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</si>
  <si>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</si>
  <si>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</si>
  <si>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</si>
  <si>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</si>
  <si>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</si>
  <si>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</si>
  <si>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</si>
  <si>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</si>
  <si>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</si>
  <si>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</si>
  <si>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</si>
  <si>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</si>
  <si>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</si>
  <si>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</si>
  <si>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</si>
  <si>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</si>
  <si>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</si>
  <si>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</si>
  <si>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</si>
  <si>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</si>
  <si>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</si>
  <si>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</si>
  <si>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</si>
  <si>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</si>
  <si>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</si>
  <si>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</si>
  <si>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</si>
  <si>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</si>
  <si>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</si>
  <si>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</si>
  <si>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</si>
  <si>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</si>
  <si>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</si>
  <si>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</si>
  <si>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</si>
  <si>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</si>
  <si>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</si>
  <si>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</si>
  <si>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</si>
  <si>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</si>
  <si>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</si>
  <si>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</si>
  <si>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</si>
  <si>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</si>
  <si>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</si>
  <si>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</si>
  <si>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</si>
  <si>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</si>
  <si>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</si>
  <si>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</si>
  <si>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</si>
  <si>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</si>
  <si>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</si>
  <si>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</si>
  <si>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</si>
  <si>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</si>
  <si>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</si>
  <si>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</si>
  <si>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</si>
  <si>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</si>
  <si>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</si>
  <si>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</si>
  <si>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</si>
  <si>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</si>
  <si>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</si>
  <si>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</si>
  <si>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</si>
  <si>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</si>
  <si>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</si>
  <si>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</si>
  <si>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</si>
  <si>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</si>
  <si>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</si>
  <si>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</si>
  <si>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</si>
  <si>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</si>
  <si>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</si>
  <si>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</si>
  <si>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</si>
  <si>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</si>
  <si>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</si>
  <si>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</si>
  <si>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</si>
  <si>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</si>
  <si>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</si>
  <si>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</si>
  <si>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</si>
  <si>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</si>
  <si>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</si>
  <si>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</si>
  <si>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</si>
  <si>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</si>
  <si>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</si>
  <si>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</si>
  <si>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</si>
  <si>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</si>
  <si>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</si>
  <si>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</si>
  <si>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</si>
  <si>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</si>
  <si>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</si>
  <si>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</si>
  <si>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</si>
  <si>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</si>
  <si>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</si>
  <si>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</si>
  <si>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</si>
  <si>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</si>
  <si>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</si>
  <si>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</si>
  <si>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</si>
  <si>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</si>
  <si>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</si>
  <si>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</si>
  <si>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</si>
  <si>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</si>
  <si>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</si>
  <si>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</si>
  <si>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</si>
  <si>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</si>
  <si>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</si>
  <si>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</si>
  <si>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</si>
  <si>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</si>
  <si>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</si>
  <si>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</si>
  <si>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</si>
  <si>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</si>
  <si>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</si>
  <si>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</si>
  <si>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</si>
  <si>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</si>
  <si>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</si>
  <si>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</si>
  <si>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</si>
  <si>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</si>
  <si>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</si>
  <si>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</si>
  <si>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</si>
  <si>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</si>
  <si>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</si>
  <si>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</si>
  <si>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</si>
  <si>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</si>
  <si>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</si>
  <si>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</si>
  <si>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</si>
  <si>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</si>
  <si>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</si>
  <si>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</si>
  <si>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</si>
  <si>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</si>
  <si>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</si>
  <si>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</si>
  <si>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</si>
  <si>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</si>
  <si>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</si>
  <si>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</si>
  <si>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</si>
  <si>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</si>
  <si>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</si>
  <si>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</si>
  <si>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</si>
  <si>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</si>
  <si>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</si>
  <si>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</si>
  <si>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</si>
  <si>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</si>
  <si>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</si>
  <si>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</si>
  <si>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</si>
  <si>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</si>
  <si>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</si>
  <si>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</si>
  <si>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</si>
  <si>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</si>
  <si>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</si>
  <si>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</si>
  <si>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</si>
  <si>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</si>
  <si>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</si>
  <si>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</si>
  <si>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</si>
  <si>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</si>
  <si>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</si>
  <si>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</si>
  <si>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</si>
  <si>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</si>
  <si>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</si>
  <si>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</si>
  <si>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</si>
  <si>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</si>
  <si>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</si>
  <si>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</si>
  <si>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</si>
  <si>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</si>
  <si>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</si>
  <si>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</si>
  <si>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</si>
  <si>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</si>
  <si>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</si>
  <si>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</si>
  <si>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</si>
  <si>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</si>
  <si>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</si>
  <si>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</si>
  <si>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</si>
  <si>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</si>
  <si>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</si>
  <si>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</si>
  <si>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</si>
  <si>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</si>
  <si>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</si>
  <si>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</si>
  <si>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</si>
  <si>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</si>
  <si>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</si>
  <si>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</si>
  <si>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</si>
  <si>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</si>
  <si>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</si>
  <si>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</si>
  <si>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</si>
  <si>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</si>
  <si>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</si>
  <si>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</si>
  <si>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</si>
  <si>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</si>
  <si>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</si>
  <si>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</si>
  <si>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</si>
  <si>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</si>
  <si>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</si>
  <si>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</si>
  <si>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</si>
  <si>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</si>
  <si>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</si>
  <si>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</si>
  <si>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</si>
  <si>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</si>
  <si>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</si>
  <si>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</si>
  <si>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</si>
  <si>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</si>
  <si>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</si>
  <si>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</si>
  <si>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</si>
  <si>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</si>
  <si>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</si>
  <si>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</si>
  <si>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</si>
  <si>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</si>
  <si>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</si>
  <si>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</si>
  <si>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</si>
  <si>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</si>
  <si>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</si>
  <si>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</si>
  <si>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</si>
  <si>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</si>
  <si>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</si>
  <si>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</si>
  <si>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</si>
  <si>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</si>
  <si>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</si>
  <si>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</si>
  <si>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</si>
  <si>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</si>
  <si>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</si>
  <si>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</si>
  <si>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</si>
  <si>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</si>
  <si>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</si>
  <si>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</si>
  <si>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</si>
  <si>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</si>
  <si>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</si>
  <si>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</si>
  <si>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</si>
  <si>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</si>
  <si>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</si>
  <si>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</si>
  <si>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</si>
  <si>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</si>
  <si>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</si>
  <si>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</si>
  <si>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</si>
  <si>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</si>
  <si>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</si>
  <si>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</si>
  <si>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</si>
  <si>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</si>
  <si>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</si>
  <si>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</si>
  <si>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</si>
  <si>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</si>
  <si>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</si>
  <si>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</si>
  <si>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</si>
  <si>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</si>
  <si>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</si>
  <si>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</si>
  <si>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</si>
  <si>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</si>
  <si>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</si>
  <si>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</si>
  <si>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</si>
  <si>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</si>
  <si>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</si>
  <si>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</si>
  <si>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</si>
  <si>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</si>
  <si>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</si>
  <si>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</si>
  <si>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</si>
  <si>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</si>
  <si>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</si>
  <si>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</si>
  <si>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</si>
  <si>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</si>
  <si>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</si>
  <si>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</si>
  <si>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</si>
  <si>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</si>
  <si>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</si>
  <si>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</si>
  <si>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</si>
  <si>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</si>
  <si>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</si>
  <si>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</si>
  <si>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</si>
  <si>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</si>
  <si>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</si>
  <si>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</si>
  <si>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</si>
  <si>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</si>
  <si>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</si>
  <si>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</si>
  <si>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</si>
  <si>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</si>
  <si>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</si>
  <si>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</si>
  <si>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</si>
  <si>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</si>
  <si>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</si>
  <si>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</si>
  <si>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</si>
  <si>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</si>
  <si>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</si>
  <si>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</si>
  <si>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</si>
  <si>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</si>
  <si>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</si>
  <si>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</si>
  <si>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</si>
  <si>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</si>
  <si>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</si>
  <si>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</si>
  <si>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</si>
  <si>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</si>
  <si>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</si>
  <si>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</si>
  <si>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</si>
  <si>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</si>
  <si>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</si>
  <si>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</si>
  <si>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</si>
  <si>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</si>
  <si>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</si>
  <si>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</si>
  <si>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</si>
  <si>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</si>
  <si>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</si>
  <si>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</si>
  <si>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</si>
  <si>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</si>
  <si>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</si>
  <si>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</si>
  <si>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</si>
  <si>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</si>
  <si>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</si>
  <si>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</si>
  <si>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</si>
  <si>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</si>
  <si>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</si>
  <si>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</si>
  <si>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</si>
  <si>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</si>
  <si>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</si>
  <si>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</si>
  <si>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</si>
  <si>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</si>
  <si>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</si>
  <si>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</si>
  <si>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</si>
  <si>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</si>
  <si>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</si>
  <si>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</si>
  <si>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</si>
  <si>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</si>
  <si>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</si>
  <si>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</si>
  <si>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</si>
  <si>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</si>
  <si>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</si>
  <si>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</si>
  <si>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</si>
  <si>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</si>
  <si>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</si>
  <si>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</si>
  <si>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</si>
  <si>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</si>
  <si>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</si>
  <si>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</si>
  <si>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</si>
  <si>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</si>
  <si>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</si>
  <si>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</si>
  <si>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</si>
  <si>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</si>
  <si>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</si>
  <si>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</si>
  <si>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</si>
  <si>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</si>
  <si>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</si>
  <si>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</si>
  <si>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</si>
  <si>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</si>
  <si>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</si>
  <si>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</si>
  <si>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</si>
  <si>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</si>
  <si>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</si>
  <si>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</si>
  <si>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</si>
  <si>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</si>
  <si>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</si>
  <si>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</si>
  <si>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</si>
  <si>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</si>
  <si>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</si>
  <si>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</si>
  <si>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</si>
  <si>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</si>
  <si>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</si>
  <si>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</si>
  <si>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</si>
  <si>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</si>
  <si>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</si>
  <si>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</si>
  <si>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</si>
  <si>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</si>
  <si>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</si>
  <si>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</si>
  <si>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</si>
  <si>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</si>
  <si>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</si>
  <si>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</si>
  <si>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</si>
  <si>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</si>
  <si>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</si>
  <si>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</si>
  <si>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</si>
  <si>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</si>
  <si>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</si>
  <si>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</si>
  <si>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</si>
  <si>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</si>
  <si>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</si>
  <si>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</si>
  <si>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</si>
  <si>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</si>
  <si>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</si>
  <si>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</si>
  <si>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</si>
  <si>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</si>
  <si>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</si>
  <si>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</si>
  <si>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</si>
  <si>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</si>
  <si>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</si>
  <si>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</si>
  <si>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</si>
  <si>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</si>
  <si>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</si>
  <si>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</si>
  <si>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</si>
  <si>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</si>
  <si>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</si>
  <si>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</si>
  <si>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</si>
  <si>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</si>
  <si>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</si>
  <si>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</si>
  <si>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</si>
  <si>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</si>
  <si>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</si>
  <si>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</si>
  <si>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</si>
  <si>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</si>
  <si>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</si>
  <si>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</si>
  <si>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</si>
  <si>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</si>
  <si>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</si>
  <si>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</si>
  <si>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</si>
  <si>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</si>
  <si>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</si>
  <si>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</si>
  <si>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</si>
  <si>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</si>
  <si>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</si>
  <si>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</si>
  <si>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</si>
  <si>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</si>
  <si>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</si>
  <si>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</si>
  <si>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</si>
  <si>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</si>
  <si>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</si>
  <si>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</si>
  <si>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</si>
  <si>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</si>
  <si>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</si>
  <si>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</si>
  <si>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</si>
  <si>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</si>
  <si>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</si>
  <si>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</si>
  <si>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</si>
  <si>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</si>
  <si>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</si>
  <si>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</si>
  <si>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</si>
  <si>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</si>
  <si>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</si>
  <si>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</si>
  <si>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</si>
  <si>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</si>
  <si>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</si>
  <si>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</si>
  <si>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</si>
  <si>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</si>
  <si>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</si>
  <si>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</si>
  <si>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</si>
  <si>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</si>
  <si>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</si>
  <si>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</si>
  <si>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</si>
  <si>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</si>
  <si>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</si>
  <si>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</si>
  <si>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</si>
  <si>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</si>
  <si>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</si>
  <si>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</si>
  <si>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</si>
  <si>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</si>
  <si>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</si>
  <si>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</si>
  <si>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</si>
  <si>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</si>
  <si>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</si>
  <si>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</si>
  <si>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</si>
  <si>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</si>
  <si>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</si>
  <si>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</si>
  <si>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</si>
  <si>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</si>
  <si>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</si>
  <si>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</si>
  <si>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</si>
  <si>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</si>
  <si>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</si>
  <si>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</si>
  <si>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</si>
  <si>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</si>
  <si>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</si>
  <si>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</si>
  <si>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</si>
  <si>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</si>
  <si>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</si>
  <si>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</si>
  <si>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</si>
  <si>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</si>
  <si>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</si>
  <si>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</si>
  <si>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</si>
  <si>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</si>
  <si>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</si>
  <si>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</si>
  <si>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</si>
  <si>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</si>
  <si>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</si>
  <si>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</si>
  <si>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</si>
  <si>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</si>
  <si>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</si>
  <si>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</si>
  <si>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</si>
  <si>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</si>
  <si>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</si>
  <si>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</si>
  <si>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</si>
  <si>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</si>
  <si>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</si>
  <si>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</si>
  <si>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</si>
  <si>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</si>
  <si>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</si>
  <si>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</si>
  <si>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</si>
  <si>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</si>
  <si>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</si>
  <si>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</si>
  <si>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</si>
  <si>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</si>
  <si>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</si>
  <si>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</si>
  <si>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</si>
  <si>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</si>
  <si>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</si>
  <si>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</si>
  <si>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</si>
  <si>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</si>
  <si>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</si>
  <si>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</si>
  <si>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</si>
  <si>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</si>
  <si>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</si>
  <si>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</si>
  <si>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</si>
  <si>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</si>
  <si>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</si>
  <si>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</si>
  <si>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</si>
  <si>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</si>
  <si>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</si>
  <si>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</si>
  <si>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</si>
  <si>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</si>
  <si>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</si>
  <si>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</si>
  <si>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</si>
  <si>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</si>
  <si>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</si>
  <si>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</si>
  <si>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</si>
  <si>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</si>
  <si>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</si>
  <si>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</si>
  <si>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</si>
  <si>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</si>
  <si>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</si>
  <si>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</si>
  <si>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</si>
  <si>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</si>
  <si>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</si>
  <si>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</si>
  <si>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</si>
  <si>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</si>
  <si>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</si>
  <si>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</si>
  <si>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</si>
  <si>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</si>
  <si>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</si>
  <si>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</si>
  <si>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</si>
  <si>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</si>
  <si>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</si>
  <si>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</si>
  <si>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</si>
  <si>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</si>
  <si>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</si>
  <si>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</si>
  <si>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</si>
  <si>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</si>
  <si>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</si>
  <si>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</si>
  <si>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</si>
  <si>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</si>
  <si>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</si>
  <si>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</si>
  <si>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</si>
  <si>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</si>
  <si>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</si>
  <si>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</si>
  <si>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</si>
  <si>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</si>
  <si>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</si>
  <si>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</si>
  <si>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</si>
  <si>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</si>
  <si>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</si>
  <si>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</si>
  <si>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</si>
  <si>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</si>
  <si>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</si>
  <si>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</si>
  <si>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</si>
  <si>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</si>
  <si>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</si>
  <si>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</si>
  <si>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</si>
  <si>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</si>
  <si>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</si>
  <si>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</si>
  <si>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</si>
  <si>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</si>
  <si>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</si>
  <si>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</si>
  <si>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</si>
  <si>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</si>
  <si>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</si>
  <si>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</si>
  <si>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</si>
  <si>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</si>
  <si>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</si>
  <si>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</si>
  <si>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</si>
  <si>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</si>
  <si>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</si>
  <si>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</si>
  <si>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</si>
  <si>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</si>
  <si>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</si>
  <si>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</si>
  <si>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</si>
  <si>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</si>
  <si>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</si>
  <si>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</si>
  <si>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</si>
  <si>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</si>
  <si>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</si>
  <si>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</si>
  <si>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</si>
  <si>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</si>
  <si>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</si>
  <si>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</si>
  <si>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</si>
  <si>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</si>
  <si>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</si>
  <si>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</si>
  <si>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</si>
  <si>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</si>
  <si>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</si>
  <si>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</si>
  <si>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</si>
  <si>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</si>
  <si>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</si>
  <si>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</si>
  <si>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</si>
  <si>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</si>
  <si>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</si>
  <si>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</si>
  <si>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</si>
  <si>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</si>
  <si>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</si>
  <si>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</si>
  <si>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</si>
  <si>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</si>
  <si>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</si>
  <si>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</si>
  <si>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</si>
  <si>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</si>
  <si>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</si>
  <si>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</si>
  <si>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</si>
  <si>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</si>
  <si>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</si>
  <si>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</si>
  <si>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</si>
  <si>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</si>
  <si>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</si>
  <si>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</si>
  <si>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</si>
  <si>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</si>
  <si>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</si>
  <si>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</si>
  <si>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</si>
  <si>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</si>
  <si>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</si>
  <si>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</si>
  <si>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</si>
  <si>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</si>
  <si>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</si>
  <si>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</si>
  <si>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</si>
  <si>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</si>
  <si>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</si>
  <si>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</si>
  <si>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</si>
  <si>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</si>
  <si>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</si>
  <si>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</si>
  <si>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</si>
  <si>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</si>
  <si>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</si>
  <si>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</si>
  <si>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</si>
  <si>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</si>
  <si>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</si>
  <si>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</si>
  <si>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</si>
  <si>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</si>
  <si>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</si>
  <si>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</si>
  <si>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</si>
  <si>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</si>
  <si>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</si>
  <si>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</si>
  <si>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</si>
  <si>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</si>
  <si>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</si>
  <si>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</si>
  <si>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</si>
  <si>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</si>
  <si>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</si>
  <si>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</si>
  <si>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</si>
  <si>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</si>
  <si>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</si>
  <si>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</si>
  <si>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</si>
  <si>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</si>
  <si>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</si>
  <si>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</si>
  <si>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</si>
  <si>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</si>
  <si>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</si>
  <si>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</si>
  <si>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</si>
  <si>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</si>
  <si>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</si>
  <si>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</si>
  <si>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</si>
  <si>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</si>
  <si>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</si>
  <si>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</si>
  <si>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</si>
  <si>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</si>
  <si>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</si>
  <si>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</si>
  <si>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</si>
  <si>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</si>
  <si>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</si>
  <si>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</si>
  <si>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</si>
  <si>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</si>
  <si>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</si>
  <si>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</si>
  <si>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</si>
  <si>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</si>
  <si>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</si>
  <si>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</si>
  <si>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</si>
  <si>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</si>
  <si>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</si>
  <si>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</si>
  <si>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</si>
  <si>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</si>
  <si>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</si>
  <si>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</si>
  <si>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</si>
  <si>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</si>
  <si>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</si>
  <si>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</si>
  <si>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</si>
  <si>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</si>
  <si>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</si>
  <si>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</si>
  <si>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</si>
  <si>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</si>
  <si>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</si>
  <si>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</si>
  <si>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</si>
  <si>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</si>
  <si>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</si>
  <si>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</si>
  <si>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</si>
  <si>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</si>
  <si>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</si>
  <si>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</si>
  <si>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</si>
  <si>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</si>
  <si>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</si>
  <si>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</si>
  <si>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</si>
  <si>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</si>
  <si>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</si>
  <si>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</si>
  <si>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</si>
  <si>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</si>
  <si>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</si>
  <si>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</si>
  <si>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</si>
  <si>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</si>
  <si>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</si>
  <si>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</si>
  <si>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</si>
  <si>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</si>
  <si>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</si>
  <si>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</si>
  <si>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</si>
  <si>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</si>
  <si>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</si>
  <si>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</si>
  <si>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</si>
  <si>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</si>
  <si>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</si>
  <si>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</si>
  <si>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</si>
  <si>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</si>
  <si>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</si>
  <si>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</si>
  <si>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</si>
  <si>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</si>
  <si>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</si>
  <si>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</si>
  <si>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</si>
  <si>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</si>
  <si>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</si>
  <si>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</si>
  <si>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</si>
  <si>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</si>
  <si>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</si>
  <si>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</si>
  <si>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</si>
  <si>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</si>
  <si>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</si>
  <si>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</si>
  <si>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</si>
  <si>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</si>
  <si>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</si>
  <si>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</si>
  <si>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</si>
  <si>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</si>
  <si>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</si>
  <si>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</si>
  <si>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</si>
  <si>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</si>
  <si>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</si>
  <si>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</si>
  <si>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</si>
  <si>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</si>
  <si>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</si>
  <si>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</si>
  <si>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</si>
  <si>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</si>
  <si>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</si>
  <si>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</si>
  <si>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</si>
  <si>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</si>
  <si>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</si>
  <si>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</si>
  <si>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</si>
  <si>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</si>
  <si>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</si>
  <si>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</si>
  <si>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</si>
  <si>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</si>
  <si>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</si>
  <si>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</si>
  <si>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</si>
  <si>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</si>
  <si>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</si>
  <si>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</si>
  <si>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</si>
  <si>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</si>
  <si>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</si>
  <si>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</si>
  <si>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</si>
  <si>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</si>
  <si>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</si>
  <si>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</si>
  <si>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</si>
  <si>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</si>
  <si>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</si>
  <si>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</si>
  <si>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</si>
  <si>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</si>
  <si>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</si>
  <si>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</si>
  <si>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</si>
  <si>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</si>
  <si>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</si>
  <si>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</si>
  <si>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</si>
  <si>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</si>
  <si>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</si>
  <si>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</si>
  <si>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</si>
  <si>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</si>
  <si>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</si>
  <si>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</si>
  <si>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</si>
  <si>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</si>
  <si>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</si>
  <si>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</si>
  <si>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</si>
  <si>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</si>
  <si>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</si>
  <si>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</si>
  <si>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</si>
  <si>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</si>
  <si>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</si>
  <si>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</si>
  <si>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</si>
  <si>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</si>
  <si>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</si>
  <si>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</si>
  <si>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</si>
  <si>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</si>
  <si>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</si>
  <si>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</si>
  <si>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</si>
  <si>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</si>
  <si>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</si>
  <si>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</si>
  <si>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</si>
  <si>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</si>
  <si>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</si>
  <si>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</si>
  <si>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</si>
  <si>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</si>
  <si>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</si>
  <si>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</si>
  <si>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</si>
  <si>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</si>
  <si>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</si>
  <si>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</si>
  <si>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</si>
  <si>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</si>
  <si>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</si>
  <si>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</si>
  <si>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</si>
  <si>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</si>
  <si>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</si>
  <si>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</si>
  <si>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</si>
  <si>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</si>
  <si>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</si>
  <si>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</si>
  <si>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</si>
  <si>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</si>
  <si>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</si>
  <si>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</si>
  <si>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</si>
  <si>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</si>
  <si>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</si>
  <si>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</si>
  <si>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</si>
  <si>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</si>
  <si>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</si>
  <si>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</si>
  <si>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</si>
  <si>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</si>
  <si>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</si>
  <si>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</si>
  <si>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</si>
  <si>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</si>
  <si>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</si>
  <si>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</si>
  <si>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</si>
  <si>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</si>
  <si>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</si>
  <si>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</si>
  <si>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</si>
  <si>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</si>
  <si>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</si>
  <si>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</si>
  <si>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</si>
  <si>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</si>
  <si>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</si>
  <si>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</si>
  <si>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</si>
  <si>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</si>
  <si>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</si>
  <si>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</si>
  <si>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</si>
  <si>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</si>
  <si>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</si>
  <si>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</si>
  <si>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</si>
  <si>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</si>
  <si>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</si>
  <si>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</si>
  <si>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</si>
  <si>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</si>
  <si>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</si>
  <si>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</si>
  <si>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</si>
  <si>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</si>
  <si>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</si>
  <si>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</si>
  <si>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</si>
  <si>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</si>
  <si>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</si>
  <si>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</si>
  <si>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</si>
  <si>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</si>
  <si>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</si>
  <si>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</si>
  <si>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</si>
  <si>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</si>
  <si>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</si>
  <si>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</si>
  <si>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</si>
  <si>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</si>
  <si>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</si>
  <si>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</si>
  <si>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</si>
  <si>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</si>
  <si>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</si>
  <si>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</si>
  <si>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</si>
  <si>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</si>
  <si>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</si>
  <si>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</si>
  <si>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</si>
  <si>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</si>
  <si>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</si>
  <si>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</si>
  <si>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</si>
  <si>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</si>
  <si>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</si>
  <si>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</si>
  <si>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</si>
  <si>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</si>
  <si>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</si>
  <si>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</si>
  <si>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</si>
  <si>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</si>
  <si>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</si>
  <si>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</si>
  <si>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</si>
  <si>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</si>
  <si>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</si>
  <si>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</si>
  <si>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</si>
  <si>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</si>
  <si>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</si>
  <si>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</si>
  <si>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</si>
  <si>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</si>
  <si>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</si>
  <si>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</si>
  <si>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</si>
  <si>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</si>
  <si>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</si>
  <si>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</si>
  <si>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</si>
  <si>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</si>
  <si>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</si>
  <si>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</si>
  <si>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</si>
  <si>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</si>
  <si>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</si>
  <si>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</si>
  <si>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</si>
  <si>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</si>
  <si>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</si>
  <si>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</si>
  <si>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</si>
  <si>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</si>
  <si>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</si>
  <si>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</si>
  <si>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</si>
  <si>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</si>
  <si>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</si>
  <si>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</si>
  <si>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</si>
  <si>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</si>
  <si>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</si>
  <si>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</si>
  <si>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</si>
  <si>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</si>
  <si>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</si>
  <si>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</si>
  <si>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</si>
  <si>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</si>
  <si>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</si>
  <si>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</si>
  <si>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</si>
  <si>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</si>
  <si>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</si>
  <si>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</si>
  <si>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</si>
  <si>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</si>
  <si>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</si>
  <si>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</si>
  <si>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</si>
  <si>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</si>
  <si>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</si>
  <si>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</si>
  <si>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</si>
  <si>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</si>
  <si>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</si>
  <si>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</si>
  <si>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</si>
  <si>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</si>
  <si>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</si>
  <si>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</si>
  <si>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</si>
  <si>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</si>
  <si>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</si>
  <si>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</si>
  <si>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</si>
  <si>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</si>
  <si>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</si>
  <si>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</si>
  <si>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</si>
  <si>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</si>
  <si>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</si>
  <si>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</si>
  <si>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</si>
  <si>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</si>
  <si>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</si>
  <si>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</si>
  <si>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</si>
  <si>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</si>
  <si>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</si>
  <si>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</si>
  <si>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</si>
  <si>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</si>
  <si>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</si>
  <si>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</si>
  <si>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</si>
  <si>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</si>
  <si>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</si>
  <si>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</si>
  <si>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</si>
  <si>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</si>
  <si>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</si>
  <si>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</si>
  <si>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</si>
  <si>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</si>
  <si>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</si>
  <si>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</si>
  <si>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</si>
  <si>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</si>
  <si>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</si>
  <si>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</si>
  <si>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</si>
  <si>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</si>
  <si>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</si>
  <si>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</si>
  <si>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</si>
  <si>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</si>
  <si>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</si>
  <si>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</si>
  <si>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</si>
  <si>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</si>
  <si>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</si>
  <si>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</si>
  <si>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</si>
  <si>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</si>
  <si>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</si>
  <si>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</si>
  <si>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</si>
  <si>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</si>
  <si>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</si>
  <si>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</si>
  <si>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</si>
  <si>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</si>
  <si>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</si>
  <si>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</si>
  <si>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</si>
  <si>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</si>
  <si>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</si>
  <si>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</si>
  <si>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</si>
  <si>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</si>
  <si>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</si>
  <si>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</si>
  <si>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</si>
  <si>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</si>
  <si>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</si>
  <si>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</si>
  <si>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</si>
  <si>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</si>
  <si>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</si>
  <si>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</si>
  <si>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</si>
  <si>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</si>
  <si>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</si>
  <si>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</si>
  <si>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</si>
  <si>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</si>
  <si>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</si>
  <si>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</si>
  <si>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</si>
  <si>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</si>
  <si>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</si>
  <si>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</si>
  <si>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</si>
  <si>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</si>
  <si>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</si>
  <si>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</si>
  <si>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</si>
  <si>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</si>
  <si>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</si>
  <si>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</si>
  <si>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</si>
  <si>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</si>
  <si>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</si>
  <si>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</si>
  <si>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</si>
  <si>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</si>
  <si>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</si>
  <si>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</si>
  <si>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</si>
  <si>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</si>
  <si>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</si>
  <si>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</si>
  <si>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</si>
  <si>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</si>
  <si>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</si>
  <si>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</si>
  <si>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</si>
  <si>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</si>
  <si>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</si>
  <si>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</si>
  <si>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</si>
  <si>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</si>
  <si>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</si>
  <si>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</si>
  <si>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</si>
  <si>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</si>
  <si>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</si>
  <si>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</si>
  <si>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</si>
  <si>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</si>
  <si>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</si>
  <si>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</si>
  <si>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</si>
  <si>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</si>
  <si>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</si>
  <si>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</si>
  <si>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</si>
  <si>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</si>
  <si>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</si>
  <si>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</si>
  <si>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</si>
  <si>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</si>
  <si>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</si>
  <si>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</si>
  <si>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</si>
  <si>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</si>
  <si>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</si>
  <si>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</si>
  <si>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</si>
  <si>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</si>
  <si>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</si>
  <si>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</si>
  <si>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</si>
  <si>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</si>
  <si>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</si>
  <si>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</si>
  <si>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</si>
  <si>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</si>
  <si>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</si>
  <si>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</si>
  <si>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</si>
  <si>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</si>
  <si>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</si>
  <si>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</si>
  <si>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</si>
  <si>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</si>
  <si>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</si>
  <si>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</si>
  <si>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</si>
  <si>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</si>
  <si>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</si>
  <si>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</si>
  <si>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</si>
  <si>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</si>
  <si>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</si>
  <si>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</si>
  <si>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</si>
  <si>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</si>
  <si>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</si>
  <si>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</si>
  <si>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</si>
  <si>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</si>
  <si>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</si>
  <si>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</si>
  <si>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</si>
  <si>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</si>
  <si>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</si>
  <si>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</si>
  <si>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</si>
  <si>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</si>
  <si>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</si>
  <si>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</si>
  <si>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</si>
  <si>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</si>
  <si>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</si>
  <si>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</si>
  <si>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</si>
  <si>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</si>
  <si>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</si>
  <si>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</si>
  <si>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</si>
  <si>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</si>
  <si>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</si>
  <si>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</si>
  <si>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</si>
  <si>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</si>
  <si>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</si>
  <si>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</si>
  <si>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</si>
  <si>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</si>
  <si>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</si>
  <si>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</si>
  <si>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</si>
  <si>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</si>
  <si>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</si>
  <si>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</si>
  <si>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</si>
  <si>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</si>
  <si>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</si>
  <si>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</si>
  <si>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</si>
  <si>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</si>
  <si>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</si>
  <si>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</si>
  <si>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</si>
  <si>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</si>
  <si>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</si>
  <si>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</si>
  <si>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</si>
  <si>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</si>
  <si>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</si>
  <si>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</si>
  <si>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</si>
  <si>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</si>
  <si>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</si>
  <si>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</si>
  <si>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</si>
  <si>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</si>
  <si>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</si>
  <si>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</si>
  <si>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</si>
  <si>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</si>
  <si>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</si>
  <si>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</si>
  <si>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</si>
  <si>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</si>
  <si>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</si>
  <si>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</si>
  <si>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</si>
  <si>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</si>
  <si>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</si>
  <si>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</si>
  <si>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</si>
  <si>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</si>
  <si>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</si>
  <si>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</si>
  <si>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</si>
  <si>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</si>
  <si>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</si>
  <si>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</si>
  <si>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</si>
  <si>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</si>
  <si>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</si>
  <si>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</si>
  <si>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</si>
  <si>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</si>
  <si>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</si>
  <si>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</si>
  <si>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</si>
  <si>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</si>
  <si>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</si>
  <si>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</si>
  <si>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</si>
  <si>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</si>
  <si>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</si>
  <si>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</si>
  <si>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</si>
  <si>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</si>
  <si>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</si>
  <si>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</si>
  <si>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</si>
  <si>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</si>
  <si>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</si>
  <si>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</si>
  <si>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</si>
  <si>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</si>
  <si>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</si>
  <si>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</si>
  <si>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</si>
  <si>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</si>
  <si>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</si>
  <si>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</si>
  <si>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</si>
  <si>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</si>
  <si>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</si>
  <si>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</si>
  <si>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</si>
  <si>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</si>
  <si>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</si>
  <si>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</si>
  <si>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</si>
  <si>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</si>
  <si>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</si>
  <si>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</si>
  <si>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</si>
  <si>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</si>
  <si>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</si>
  <si>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</si>
  <si>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</si>
  <si>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</si>
  <si>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</si>
  <si>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</si>
  <si>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</si>
  <si>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</si>
  <si>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</si>
  <si>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</si>
  <si>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</si>
  <si>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</si>
  <si>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</si>
  <si>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</si>
  <si>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</si>
  <si>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</si>
  <si>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</si>
  <si>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</si>
  <si>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</si>
  <si>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</si>
  <si>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</si>
  <si>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</si>
  <si>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</si>
  <si>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</si>
  <si>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</si>
  <si>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</si>
  <si>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</si>
  <si>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</si>
  <si>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</si>
  <si>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</si>
  <si>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</si>
  <si>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</si>
  <si>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</si>
  <si>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</si>
  <si>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</si>
  <si>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</si>
  <si>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</si>
  <si>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</si>
  <si>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</si>
  <si>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</si>
  <si>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</si>
  <si>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</si>
  <si>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</si>
  <si>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</si>
  <si>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</si>
  <si>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</si>
  <si>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</si>
  <si>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</si>
  <si>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</si>
  <si>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</si>
  <si>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</si>
  <si>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</si>
  <si>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</si>
  <si>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</si>
  <si>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</si>
  <si>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</si>
  <si>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</si>
  <si>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</si>
  <si>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</si>
  <si>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</si>
  <si>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</si>
  <si>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</si>
  <si>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</si>
  <si>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</si>
  <si>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</si>
  <si>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</si>
  <si>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</si>
  <si>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</si>
  <si>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</si>
  <si>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</si>
  <si>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</si>
  <si>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</si>
  <si>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</si>
  <si>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</si>
  <si>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</si>
  <si>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</si>
  <si>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</si>
  <si>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</si>
  <si>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</si>
  <si>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</si>
  <si>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</si>
  <si>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</si>
  <si>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</si>
  <si>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</si>
  <si>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</si>
  <si>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</si>
  <si>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</si>
  <si>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</si>
  <si>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</si>
  <si>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</si>
  <si>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</si>
  <si>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</si>
  <si>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</si>
  <si>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</si>
  <si>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</si>
  <si>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</si>
  <si>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</si>
  <si>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</si>
  <si>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</si>
  <si>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</si>
  <si>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</si>
  <si>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</si>
  <si>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</si>
  <si>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</si>
  <si>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</si>
  <si>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</si>
  <si>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</si>
  <si>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</si>
  <si>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</si>
  <si>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</si>
  <si>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</si>
  <si>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</si>
  <si>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</si>
  <si>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</si>
  <si>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</si>
  <si>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</si>
  <si>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</si>
  <si>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</si>
  <si>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</si>
  <si>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</si>
  <si>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</si>
  <si>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</si>
  <si>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</si>
  <si>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</si>
  <si>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</si>
  <si>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</si>
  <si>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</si>
  <si>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</si>
  <si>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</si>
  <si>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</si>
  <si>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</si>
  <si>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</si>
  <si>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</si>
  <si>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</si>
  <si>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</si>
  <si>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</si>
  <si>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</si>
  <si>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</si>
  <si>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</si>
  <si>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</si>
  <si>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</si>
  <si>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</si>
  <si>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</si>
  <si>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</si>
  <si>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</si>
  <si>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</si>
  <si>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</si>
  <si>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</si>
  <si>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</si>
  <si>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</si>
  <si>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</si>
  <si>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</si>
  <si>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</si>
  <si>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</si>
  <si>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</si>
  <si>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</si>
  <si>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</si>
  <si>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</si>
  <si>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</si>
  <si>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</si>
  <si>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</si>
  <si>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</si>
  <si>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</si>
  <si>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</si>
  <si>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</si>
  <si>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</si>
  <si>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</si>
  <si>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</si>
  <si>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</si>
  <si>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</si>
  <si>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</si>
  <si>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</si>
  <si>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</si>
  <si>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</si>
  <si>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</si>
  <si>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</si>
  <si>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</si>
  <si>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</si>
  <si>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</si>
  <si>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</si>
  <si>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</si>
  <si>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</si>
  <si>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</si>
  <si>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</si>
  <si>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</si>
  <si>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</si>
  <si>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</si>
  <si>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</si>
  <si>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</si>
  <si>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</si>
  <si>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</si>
  <si>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</si>
  <si>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</si>
  <si>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</si>
  <si>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</si>
  <si>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</si>
  <si>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</si>
  <si>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</si>
  <si>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</si>
  <si>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</si>
  <si>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</si>
  <si>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</si>
  <si>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</si>
  <si>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</si>
  <si>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</si>
  <si>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</si>
  <si>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</si>
  <si>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</si>
  <si>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</si>
  <si>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</si>
  <si>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</si>
  <si>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</si>
  <si>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</si>
  <si>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</si>
  <si>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</si>
  <si>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</si>
  <si>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</si>
  <si>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</si>
  <si>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</si>
  <si>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</si>
  <si>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</si>
  <si>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</si>
  <si>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</si>
  <si>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</si>
  <si>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</si>
  <si>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</si>
  <si>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</si>
  <si>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</si>
  <si>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</si>
  <si>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</si>
  <si>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</si>
  <si>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</si>
  <si>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</si>
  <si>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</si>
  <si>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</si>
  <si>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</si>
  <si>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</si>
  <si>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</si>
  <si>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</si>
  <si>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</si>
  <si>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</si>
  <si>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</si>
  <si>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</si>
  <si>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</si>
  <si>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</si>
  <si>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</si>
  <si>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</si>
  <si>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</si>
  <si>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</si>
  <si>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</si>
  <si>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</si>
  <si>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</si>
  <si>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</si>
  <si>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</si>
  <si>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</si>
  <si>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</si>
  <si>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</si>
  <si>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</si>
  <si>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</si>
  <si>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</si>
  <si>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</si>
  <si>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</si>
  <si>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</si>
  <si>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</si>
  <si>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</si>
  <si>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</si>
  <si>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</si>
  <si>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</si>
  <si>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</si>
  <si>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</si>
  <si>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</si>
  <si>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</si>
  <si>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</si>
  <si>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</si>
  <si>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</si>
  <si>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</si>
  <si>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</si>
  <si>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</si>
  <si>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</si>
  <si>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</si>
  <si>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</si>
  <si>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</si>
  <si>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</si>
  <si>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</si>
  <si>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</si>
  <si>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</si>
  <si>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</si>
  <si>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</si>
  <si>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</si>
  <si>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</si>
  <si>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</si>
  <si>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</si>
  <si>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</si>
  <si>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</si>
  <si>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</si>
  <si>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</si>
  <si>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</si>
  <si>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</si>
  <si>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</si>
  <si>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</si>
  <si>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</si>
  <si>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</si>
  <si>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</si>
  <si>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</si>
  <si>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</si>
  <si>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</si>
  <si>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</si>
  <si>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</si>
  <si>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</si>
  <si>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</si>
  <si>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</si>
  <si>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</si>
  <si>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</si>
  <si>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</si>
  <si>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</si>
  <si>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</si>
  <si>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</si>
  <si>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</si>
  <si>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</si>
  <si>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</si>
  <si>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</si>
  <si>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</si>
  <si>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</si>
  <si>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</si>
  <si>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</si>
  <si>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</si>
  <si>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</si>
  <si>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</si>
  <si>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</si>
  <si>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</si>
  <si>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</si>
  <si>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</si>
  <si>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</si>
  <si>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</si>
  <si>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</si>
  <si>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</si>
  <si>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</si>
  <si>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</si>
  <si>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</si>
  <si>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</si>
  <si>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</si>
  <si>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</si>
  <si>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</si>
  <si>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</si>
  <si>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</si>
  <si>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</si>
  <si>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</si>
  <si>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</si>
  <si>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</si>
  <si>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</si>
  <si>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</si>
  <si>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</si>
  <si>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</si>
  <si>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</si>
  <si>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</si>
  <si>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</si>
  <si>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</si>
  <si>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</si>
  <si>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</si>
  <si>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</si>
  <si>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</si>
  <si>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</si>
  <si>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</si>
  <si>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</si>
  <si>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</si>
  <si>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</si>
  <si>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</si>
  <si>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</si>
  <si>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</si>
  <si>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</si>
  <si>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</si>
  <si>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</si>
  <si>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</si>
  <si>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</si>
  <si>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</si>
  <si>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</si>
  <si>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</si>
  <si>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</si>
  <si>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</si>
  <si>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</si>
  <si>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</si>
  <si>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</si>
  <si>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</si>
  <si>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</si>
  <si>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</si>
  <si>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</si>
  <si>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</si>
  <si>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</si>
  <si>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</si>
  <si>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</si>
  <si>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</si>
  <si>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</si>
  <si>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</si>
  <si>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</si>
  <si>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</si>
  <si>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</si>
  <si>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</si>
  <si>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</si>
  <si>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</si>
  <si>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</si>
  <si>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</si>
  <si>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</si>
  <si>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</si>
  <si>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</si>
  <si>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</si>
  <si>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</si>
  <si>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</si>
  <si>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</si>
  <si>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</si>
  <si>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</si>
  <si>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</si>
  <si>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</si>
  <si>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</si>
  <si>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</si>
  <si>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</si>
  <si>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</si>
  <si>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</si>
  <si>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</si>
  <si>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</si>
  <si>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</si>
  <si>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</si>
  <si>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</si>
  <si>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</si>
  <si>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</si>
  <si>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</si>
  <si>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</si>
  <si>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</si>
  <si>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</si>
  <si>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</si>
  <si>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</si>
  <si>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</si>
  <si>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</si>
  <si>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</si>
  <si>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</si>
  <si>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</si>
  <si>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</si>
  <si>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</si>
  <si>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</si>
  <si>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</si>
  <si>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</si>
  <si>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</si>
  <si>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</si>
  <si>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</si>
  <si>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</si>
  <si>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</si>
  <si>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</si>
  <si>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</si>
  <si>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</si>
  <si>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</si>
  <si>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</si>
  <si>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</si>
  <si>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</si>
  <si>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</si>
  <si>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</si>
  <si>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</si>
  <si>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</si>
  <si>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</si>
  <si>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</si>
  <si>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</si>
  <si>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</si>
  <si>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</si>
  <si>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</si>
  <si>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</si>
  <si>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</si>
  <si>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</si>
  <si>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</si>
  <si>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</si>
  <si>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</si>
  <si>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</si>
  <si>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</si>
  <si>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</si>
  <si>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</si>
  <si>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</si>
  <si>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</si>
  <si>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</si>
  <si>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</si>
  <si>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</si>
  <si>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</si>
  <si>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</si>
  <si>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</si>
  <si>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</si>
  <si>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</si>
  <si>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</si>
  <si>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</si>
  <si>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</si>
  <si>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</si>
  <si>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</si>
  <si>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</si>
  <si>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</si>
  <si>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</si>
  <si>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</si>
  <si>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</si>
  <si>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</si>
  <si>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</si>
  <si>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</si>
  <si>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</si>
  <si>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</si>
  <si>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</si>
  <si>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</si>
  <si>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</si>
  <si>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</si>
  <si>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</si>
  <si>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</si>
  <si>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</si>
  <si>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</si>
  <si>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</si>
  <si>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</si>
  <si>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</si>
  <si>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</si>
  <si>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</si>
  <si>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</si>
  <si>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</si>
  <si>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</si>
  <si>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</si>
  <si>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</si>
  <si>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</si>
  <si>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</si>
  <si>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</si>
  <si>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</si>
  <si>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</si>
  <si>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</si>
  <si>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</si>
  <si>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</si>
  <si>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</si>
  <si>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</si>
  <si>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</si>
  <si>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</si>
  <si>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</si>
  <si>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</si>
  <si>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</si>
  <si>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</si>
  <si>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</si>
  <si>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</si>
  <si>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</si>
  <si>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</si>
  <si>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</si>
  <si>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</si>
  <si>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</si>
  <si>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</si>
  <si>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</si>
  <si>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</si>
  <si>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</si>
  <si>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</si>
  <si>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</si>
  <si>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</si>
  <si>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</si>
  <si>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</si>
  <si>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</si>
  <si>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</si>
  <si>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</si>
  <si>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</si>
  <si>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</si>
  <si>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</si>
  <si>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</si>
  <si>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</si>
  <si>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</si>
  <si>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</si>
  <si>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</si>
  <si>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</si>
  <si>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</si>
  <si>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</si>
  <si>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</si>
  <si>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</si>
  <si>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</si>
  <si>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</si>
  <si>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</si>
  <si>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</si>
  <si>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</si>
  <si>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</si>
  <si>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</si>
  <si>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</si>
  <si>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</si>
  <si>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</si>
  <si>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</si>
  <si>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</si>
  <si>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</si>
  <si>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</si>
  <si>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</si>
  <si>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</si>
  <si>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</si>
  <si>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</si>
  <si>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</si>
  <si>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</si>
  <si>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</si>
  <si>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</si>
  <si>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</si>
  <si>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</si>
  <si>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</si>
  <si>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</si>
  <si>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</si>
  <si>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</si>
  <si>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</si>
  <si>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</si>
  <si>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</si>
  <si>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</si>
  <si>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</si>
  <si>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</si>
  <si>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</si>
  <si>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</si>
  <si>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</si>
  <si>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</si>
  <si>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</si>
  <si>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</si>
  <si>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</si>
  <si>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</si>
  <si>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</si>
  <si>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</si>
  <si>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</si>
  <si>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</si>
  <si>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</si>
  <si>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</si>
  <si>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</si>
  <si>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</si>
  <si>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</si>
  <si>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</si>
  <si>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</si>
  <si>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</si>
  <si>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</si>
  <si>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</si>
  <si>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</si>
  <si>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</si>
  <si>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</si>
  <si>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</si>
  <si>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</si>
  <si>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</si>
  <si>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</si>
  <si>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</si>
  <si>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</si>
  <si>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</si>
  <si>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</si>
  <si>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</si>
  <si>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</si>
  <si>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</si>
  <si>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</si>
  <si>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</si>
  <si>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</si>
  <si>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</si>
  <si>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</si>
  <si>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</si>
  <si>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</si>
  <si>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</si>
  <si>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</si>
  <si>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</si>
  <si>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</si>
  <si>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</si>
  <si>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</si>
  <si>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</si>
  <si>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</si>
  <si>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</si>
  <si>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</si>
  <si>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</si>
  <si>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</si>
  <si>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</si>
  <si>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</si>
  <si>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</si>
  <si>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</si>
  <si>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</si>
  <si>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</si>
  <si>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</si>
  <si>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</si>
  <si>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</si>
  <si>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</si>
  <si>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</si>
  <si>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</si>
  <si>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</si>
  <si>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</si>
  <si>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</si>
  <si>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</si>
  <si>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</si>
  <si>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</si>
  <si>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</si>
  <si>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</si>
  <si>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</si>
  <si>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</si>
  <si>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</si>
  <si>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</si>
  <si>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</si>
  <si>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</si>
  <si>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</si>
  <si>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</si>
  <si>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</si>
  <si>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</si>
  <si>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</si>
  <si>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</si>
  <si>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</si>
  <si>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</si>
  <si>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</si>
  <si>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</si>
  <si>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</si>
  <si>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</si>
  <si>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</si>
  <si>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</si>
  <si>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</si>
  <si>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</si>
  <si>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</si>
  <si>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</si>
  <si>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</si>
  <si>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</si>
  <si>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</si>
  <si>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</si>
  <si>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</si>
  <si>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</si>
  <si>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</si>
  <si>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</si>
  <si>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</si>
  <si>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</si>
  <si>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</si>
  <si>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</si>
  <si>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</si>
  <si>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</si>
  <si>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</si>
  <si>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</si>
  <si>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</si>
  <si>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</si>
  <si>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</si>
  <si>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</si>
  <si>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</si>
  <si>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</si>
  <si>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</si>
  <si>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</si>
  <si>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</si>
  <si>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</si>
  <si>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</si>
  <si>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</si>
  <si>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</si>
  <si>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</si>
  <si>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</si>
  <si>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</si>
  <si>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</si>
  <si>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</si>
  <si>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</si>
  <si>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</si>
  <si>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</si>
  <si>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</si>
  <si>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</si>
  <si>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</si>
  <si>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</si>
  <si>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</si>
  <si>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</si>
  <si>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</si>
  <si>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</si>
  <si>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</si>
  <si>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</si>
  <si>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</si>
  <si>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</si>
  <si>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</si>
  <si>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</si>
  <si>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</si>
  <si>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</si>
  <si>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</si>
  <si>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</si>
  <si>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</si>
  <si>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</si>
  <si>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</si>
  <si>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</si>
  <si>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</si>
  <si>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</si>
  <si>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</si>
  <si>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</si>
  <si>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</si>
  <si>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</si>
  <si>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</si>
  <si>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</si>
  <si>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</si>
  <si>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</si>
  <si>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</si>
  <si>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</si>
  <si>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</si>
  <si>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</si>
  <si>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</si>
  <si>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</si>
  <si>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</si>
  <si>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</si>
  <si>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</si>
  <si>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</si>
  <si>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</si>
  <si>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</si>
  <si>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</si>
  <si>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</si>
  <si>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</si>
  <si>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</si>
  <si>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</si>
  <si>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</si>
  <si>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</si>
  <si>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</si>
  <si>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</si>
  <si>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</si>
  <si>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</si>
  <si>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</si>
  <si>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</si>
  <si>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</si>
  <si>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</si>
  <si>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</si>
  <si>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</si>
  <si>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</si>
  <si>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</si>
  <si>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</si>
  <si>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</si>
  <si>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</si>
  <si>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</si>
  <si>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</si>
  <si>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</si>
  <si>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</si>
  <si>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</si>
  <si>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</si>
  <si>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</si>
  <si>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</si>
  <si>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</si>
  <si>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</si>
  <si>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</si>
  <si>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</si>
  <si>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</si>
  <si>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</si>
  <si>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</si>
  <si>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</si>
  <si>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</si>
  <si>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</si>
  <si>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</si>
  <si>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</si>
  <si>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</si>
  <si>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</si>
  <si>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</si>
  <si>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</si>
  <si>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</si>
  <si>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</si>
  <si>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</si>
  <si>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</si>
  <si>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</si>
  <si>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</si>
  <si>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</si>
  <si>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</si>
  <si>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</si>
  <si>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</si>
  <si>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</si>
  <si>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</si>
  <si>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</si>
  <si>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</si>
  <si>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</si>
  <si>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</si>
  <si>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</si>
  <si>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</si>
  <si>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</si>
  <si>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</si>
  <si>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</si>
  <si>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</si>
  <si>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</si>
  <si>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</si>
  <si>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</si>
  <si>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</si>
  <si>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</si>
  <si>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</si>
  <si>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</si>
  <si>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</si>
  <si>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</si>
  <si>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</si>
  <si>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</si>
  <si>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</si>
  <si>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</si>
  <si>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</si>
  <si>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</si>
  <si>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</si>
  <si>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</si>
  <si>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</si>
  <si>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</si>
  <si>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</si>
  <si>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</si>
  <si>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</si>
  <si>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</si>
  <si>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</si>
  <si>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</si>
  <si>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</si>
  <si>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</si>
  <si>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</si>
  <si>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</si>
  <si>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</si>
  <si>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</si>
  <si>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</si>
  <si>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</si>
  <si>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</si>
  <si>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</si>
  <si>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</si>
  <si>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</si>
  <si>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</si>
  <si>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</si>
  <si>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</si>
  <si>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</si>
  <si>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</si>
  <si>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</si>
  <si>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</si>
  <si>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</si>
  <si>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</si>
  <si>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</si>
  <si>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</si>
  <si>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</si>
  <si>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</si>
  <si>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</si>
  <si>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</si>
  <si>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</si>
  <si>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</si>
  <si>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</si>
  <si>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</si>
  <si>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</si>
  <si>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</si>
  <si>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</si>
  <si>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</si>
  <si>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</si>
  <si>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</si>
  <si>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</si>
  <si>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</si>
  <si>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</si>
  <si>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</si>
  <si>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</si>
  <si>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</si>
  <si>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</si>
  <si>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</si>
  <si>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</si>
  <si>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</si>
  <si>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</si>
  <si>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</si>
  <si>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</si>
  <si>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</si>
  <si>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</si>
  <si>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</si>
  <si>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</si>
  <si>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</si>
  <si>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</si>
  <si>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</si>
  <si>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</si>
  <si>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</si>
  <si>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</si>
  <si>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</si>
  <si>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</si>
  <si>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</si>
  <si>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</si>
  <si>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</si>
  <si>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</si>
  <si>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</si>
  <si>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</si>
  <si>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</si>
  <si>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</si>
  <si>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</si>
  <si>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</si>
  <si>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</si>
  <si>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</si>
  <si>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</si>
  <si>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</si>
  <si>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</si>
  <si>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</si>
  <si>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</si>
  <si>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</si>
  <si>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</si>
  <si>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</si>
  <si>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</si>
  <si>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</si>
  <si>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</si>
  <si>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</si>
  <si>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</si>
  <si>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</si>
  <si>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</si>
  <si>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</si>
  <si>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</si>
  <si>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</si>
  <si>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</si>
  <si>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</si>
  <si>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</si>
  <si>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</si>
  <si>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</si>
  <si>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</si>
  <si>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</si>
  <si>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</si>
  <si>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</si>
  <si>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</si>
  <si>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</si>
  <si>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</si>
  <si>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</si>
  <si>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</si>
  <si>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</si>
  <si>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</si>
  <si>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</si>
  <si>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</si>
  <si>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</si>
  <si>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</si>
  <si>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</si>
  <si>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</si>
  <si>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</si>
  <si>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</si>
  <si>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</si>
  <si>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</si>
  <si>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</si>
  <si>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</si>
  <si>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</si>
  <si>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</si>
  <si>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</si>
  <si>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</si>
  <si>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</si>
  <si>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</si>
  <si>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</si>
  <si>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</si>
  <si>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</si>
  <si>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</si>
  <si>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</si>
  <si>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</si>
  <si>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</si>
  <si>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</si>
  <si>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</si>
  <si>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</si>
  <si>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</si>
  <si>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</si>
  <si>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</si>
  <si>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</si>
  <si>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</si>
  <si>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</si>
  <si>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</si>
  <si>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</si>
  <si>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</si>
  <si>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</si>
  <si>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</si>
  <si>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</si>
  <si>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</si>
  <si>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</si>
  <si>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</si>
  <si>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</si>
  <si>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</si>
  <si>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</si>
  <si>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</si>
  <si>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</si>
  <si>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</si>
  <si>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</si>
  <si>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</si>
  <si>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</si>
  <si>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</si>
  <si>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</si>
  <si>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</si>
  <si>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</si>
  <si>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</si>
  <si>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</si>
  <si>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</si>
  <si>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</si>
  <si>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</si>
  <si>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</si>
  <si>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</si>
  <si>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</si>
  <si>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</si>
  <si>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</si>
  <si>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</si>
  <si>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</si>
  <si>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</si>
  <si>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</si>
  <si>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</si>
  <si>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</si>
  <si>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</si>
  <si>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</si>
  <si>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</si>
  <si>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</si>
  <si>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</si>
  <si>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</si>
  <si>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</si>
  <si>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</si>
  <si>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</si>
  <si>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</si>
  <si>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</si>
  <si>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</si>
  <si>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</si>
  <si>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</si>
  <si>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</si>
  <si>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</si>
  <si>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</si>
  <si>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</si>
  <si>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</si>
  <si>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</si>
  <si>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</si>
  <si>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</si>
  <si>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</si>
  <si>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</si>
  <si>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</si>
  <si>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</si>
  <si>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</si>
  <si>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</si>
  <si>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</si>
  <si>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</si>
  <si>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</si>
  <si>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</si>
  <si>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</si>
  <si>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</si>
  <si>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</si>
  <si>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</si>
  <si>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</si>
  <si>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</si>
  <si>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</si>
  <si>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</si>
  <si>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</si>
  <si>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</si>
  <si>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</si>
  <si>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</si>
  <si>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</si>
  <si>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</si>
  <si>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</si>
  <si>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</si>
  <si>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</si>
  <si>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</si>
  <si>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</si>
  <si>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</si>
  <si>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</si>
  <si>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</si>
  <si>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</si>
  <si>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</si>
  <si>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</si>
  <si>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</si>
  <si>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</si>
  <si>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</si>
  <si>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</si>
  <si>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</si>
  <si>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</si>
  <si>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</si>
  <si>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</si>
  <si>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</si>
  <si>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</si>
  <si>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</si>
  <si>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</si>
  <si>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</si>
  <si>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</si>
  <si>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</si>
  <si>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</si>
  <si>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</si>
  <si>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</si>
  <si>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</si>
  <si>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</si>
  <si>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</si>
  <si>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</si>
  <si>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</si>
  <si>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</si>
  <si>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</si>
  <si>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</si>
  <si>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</si>
  <si>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</si>
  <si>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</si>
  <si>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</si>
  <si>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</si>
  <si>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</si>
  <si>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</si>
  <si>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</si>
  <si>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</si>
  <si>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</si>
  <si>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</si>
  <si>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</si>
  <si>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</si>
  <si>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</si>
  <si>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</si>
  <si>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</si>
  <si>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</si>
  <si>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</si>
  <si>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</si>
  <si>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</si>
  <si>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</si>
  <si>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</si>
  <si>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</si>
  <si>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</si>
  <si>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</si>
  <si>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</si>
  <si>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</si>
  <si>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</si>
  <si>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</si>
  <si>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</si>
  <si>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</si>
  <si>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</si>
  <si>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</si>
  <si>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</si>
  <si>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</si>
  <si>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</si>
  <si>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</si>
  <si>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</si>
  <si>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</si>
  <si>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</si>
  <si>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</si>
  <si>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</si>
  <si>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</si>
  <si>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</si>
  <si>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</si>
  <si>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</si>
  <si>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</si>
  <si>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</si>
  <si>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</si>
  <si>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</si>
  <si>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</si>
  <si>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</si>
  <si>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</si>
  <si>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</si>
  <si>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</si>
  <si>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</si>
  <si>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</si>
  <si>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</si>
  <si>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</si>
  <si>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</si>
  <si>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</si>
  <si>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</si>
  <si>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</si>
  <si>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</si>
  <si>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</si>
  <si>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</si>
  <si>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</si>
  <si>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</si>
  <si>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</si>
  <si>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</si>
  <si>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</si>
  <si>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</si>
  <si>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</si>
  <si>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</si>
  <si>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</si>
  <si>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</si>
  <si>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</si>
  <si>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</si>
  <si>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</si>
  <si>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</si>
  <si>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</si>
  <si>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</si>
  <si>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</si>
  <si>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</si>
  <si>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</si>
  <si>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</si>
  <si>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</si>
  <si>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</si>
  <si>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</si>
  <si>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</si>
  <si>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</si>
  <si>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</si>
  <si>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</si>
  <si>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</si>
  <si>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</si>
  <si>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</si>
  <si>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</si>
  <si>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</si>
  <si>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</si>
  <si>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</si>
  <si>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</si>
  <si>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</si>
  <si>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</si>
  <si>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</si>
  <si>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</si>
  <si>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</si>
  <si>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</si>
  <si>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</si>
  <si>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</si>
  <si>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</si>
  <si>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</si>
  <si>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</si>
  <si>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</si>
  <si>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</si>
  <si>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</si>
  <si>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</si>
  <si>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</si>
  <si>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</si>
  <si>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</si>
  <si>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</si>
  <si>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</si>
  <si>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</si>
  <si>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</si>
  <si>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</si>
  <si>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</si>
  <si>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</si>
  <si>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</si>
  <si>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</si>
  <si>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</si>
  <si>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</si>
  <si>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</si>
  <si>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</si>
  <si>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</si>
  <si>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</si>
  <si>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</si>
  <si>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</si>
  <si>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</si>
  <si>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</si>
  <si>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</si>
  <si>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</si>
  <si>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</si>
  <si>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</si>
  <si>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</si>
  <si>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</si>
  <si>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</si>
  <si>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</si>
  <si>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</si>
  <si>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</si>
  <si>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</si>
  <si>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</si>
  <si>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</si>
  <si>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</si>
  <si>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</si>
  <si>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</si>
  <si>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</si>
  <si>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</si>
  <si>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</si>
  <si>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</si>
  <si>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</si>
  <si>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</si>
  <si>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</si>
  <si>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</si>
  <si>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</si>
  <si>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</si>
  <si>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</si>
  <si>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</si>
  <si>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</si>
  <si>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</si>
  <si>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</si>
  <si>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</si>
  <si>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</si>
  <si>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</si>
  <si>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</si>
  <si>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</si>
  <si>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</si>
  <si>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</si>
  <si>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</si>
  <si>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</si>
  <si>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</si>
  <si>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</si>
  <si>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</si>
  <si>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</si>
  <si>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</si>
  <si>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</si>
  <si>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</si>
  <si>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</si>
  <si>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</si>
  <si>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</si>
  <si>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</si>
  <si>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</si>
  <si>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</si>
  <si>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</si>
  <si>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</si>
  <si>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</si>
  <si>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</si>
  <si>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</si>
  <si>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</si>
  <si>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</si>
  <si>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</si>
  <si>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</si>
  <si>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</si>
  <si>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</si>
  <si>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</si>
  <si>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</si>
  <si>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</si>
  <si>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</si>
  <si>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</si>
  <si>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</si>
  <si>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</si>
  <si>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</si>
  <si>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</si>
  <si>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</si>
  <si>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</si>
  <si>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</si>
  <si>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</si>
  <si>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</si>
  <si>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</si>
  <si>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</si>
  <si>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</si>
  <si>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</si>
  <si>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</si>
  <si>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</si>
  <si>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</si>
  <si>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</si>
  <si>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</si>
  <si>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</si>
  <si>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</si>
  <si>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</si>
  <si>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</si>
  <si>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</si>
  <si>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</si>
  <si>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</si>
  <si>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</si>
  <si>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</si>
  <si>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</si>
  <si>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</si>
  <si>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</si>
  <si>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</si>
  <si>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</si>
  <si>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</si>
  <si>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</si>
  <si>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</si>
  <si>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</si>
  <si>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</si>
  <si>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</si>
  <si>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</si>
  <si>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</si>
  <si>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</si>
  <si>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</si>
  <si>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</si>
  <si>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</si>
  <si>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</si>
  <si>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</si>
  <si>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</si>
  <si>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</si>
  <si>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</si>
  <si>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</si>
  <si>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</si>
  <si>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</si>
  <si>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</si>
  <si>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</si>
  <si>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</si>
  <si>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</si>
  <si>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</si>
  <si>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</si>
  <si>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</si>
  <si>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</si>
  <si>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</si>
  <si>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</si>
  <si>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</si>
  <si>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</si>
  <si>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</si>
  <si>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</si>
  <si>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</si>
  <si>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</si>
  <si>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</si>
  <si>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</si>
  <si>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</si>
  <si>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</si>
  <si>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</si>
  <si>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</si>
  <si>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</si>
  <si>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</si>
  <si>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</si>
  <si>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</si>
  <si>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</si>
  <si>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</si>
  <si>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</si>
  <si>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</si>
  <si>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</si>
  <si>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</si>
  <si>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</si>
  <si>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</si>
  <si>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</si>
  <si>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</si>
  <si>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</si>
  <si>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</si>
  <si>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</si>
  <si>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</si>
  <si>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</si>
  <si>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</si>
  <si>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</si>
  <si>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</si>
  <si>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</si>
  <si>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</si>
  <si>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</si>
  <si>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</si>
  <si>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</si>
  <si>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</si>
  <si>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</si>
  <si>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</si>
  <si>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</si>
  <si>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</si>
  <si>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</si>
  <si>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</si>
  <si>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</si>
  <si>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</si>
  <si>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</si>
  <si>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</si>
  <si>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</si>
  <si>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</si>
  <si>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</si>
  <si>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</si>
  <si>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</si>
  <si>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</si>
  <si>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</si>
  <si>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</si>
  <si>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</si>
  <si>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</si>
  <si>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</si>
  <si>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</si>
  <si>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</si>
  <si>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</si>
  <si>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</si>
  <si>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</si>
  <si>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</si>
  <si>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</si>
  <si>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</si>
  <si>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</si>
  <si>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</si>
  <si>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</si>
  <si>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</si>
  <si>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</si>
  <si>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</si>
  <si>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</si>
  <si>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</si>
  <si>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</si>
  <si>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</si>
  <si>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</si>
  <si>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</si>
  <si>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</si>
  <si>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</si>
  <si>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</si>
  <si>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</si>
  <si>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</si>
  <si>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</si>
  <si>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</si>
  <si>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</si>
  <si>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</si>
  <si>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</si>
  <si>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</si>
  <si>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</si>
  <si>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</si>
  <si>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</si>
  <si>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</si>
  <si>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</si>
  <si>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</si>
  <si>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</si>
  <si>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</si>
  <si>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</si>
  <si>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</si>
  <si>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</si>
  <si>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</si>
  <si>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</si>
  <si>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</si>
  <si>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</si>
  <si>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</si>
  <si>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</si>
  <si>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</si>
  <si>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</si>
  <si>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</si>
  <si>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</si>
  <si>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</si>
  <si>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</si>
  <si>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</si>
  <si>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</si>
  <si>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</si>
  <si>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</si>
  <si>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</si>
  <si>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</si>
  <si>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</si>
  <si>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</si>
  <si>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</si>
  <si>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</si>
  <si>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</si>
  <si>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</si>
  <si>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</si>
  <si>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</si>
  <si>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</si>
  <si>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</si>
  <si>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</si>
  <si>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</si>
  <si>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</si>
  <si>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</si>
  <si>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</si>
  <si>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</si>
  <si>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</si>
  <si>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</si>
  <si>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</si>
  <si>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</si>
  <si>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</si>
  <si>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</si>
  <si>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</si>
  <si>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</si>
  <si>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</si>
  <si>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</si>
  <si>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</si>
  <si>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</si>
  <si>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</si>
  <si>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</si>
  <si>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</si>
  <si>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</si>
  <si>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</si>
  <si>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</si>
  <si>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</si>
  <si>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</si>
  <si>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</si>
  <si>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</si>
  <si>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</si>
  <si>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</si>
  <si>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</si>
  <si>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</si>
  <si>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</si>
  <si>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</si>
  <si>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</si>
  <si>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</si>
  <si>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</si>
  <si>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</si>
  <si>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</si>
  <si>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</si>
  <si>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</si>
  <si>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</si>
  <si>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</si>
  <si>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</si>
  <si>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</si>
  <si>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</si>
  <si>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</si>
  <si>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</si>
  <si>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</si>
  <si>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</si>
  <si>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</si>
  <si>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</si>
  <si>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</si>
  <si>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</si>
  <si>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</si>
  <si>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</si>
  <si>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</si>
  <si>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</si>
  <si>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</si>
  <si>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</si>
  <si>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</si>
  <si>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</si>
  <si>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</si>
  <si>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</si>
  <si>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</si>
  <si>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</si>
  <si>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</si>
  <si>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</si>
  <si>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</si>
  <si>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</si>
  <si>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</si>
  <si>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</si>
  <si>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</si>
  <si>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</si>
  <si>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</si>
  <si>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</si>
  <si>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</si>
  <si>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</si>
  <si>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</si>
  <si>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</si>
  <si>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</si>
  <si>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</si>
  <si>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</si>
  <si>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</si>
  <si>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</si>
  <si>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</si>
  <si>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</si>
  <si>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</si>
  <si>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</si>
  <si>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</si>
  <si>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</si>
  <si>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</si>
  <si>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</si>
  <si>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</si>
  <si>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</si>
  <si>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</si>
  <si>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</si>
  <si>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</si>
  <si>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</si>
  <si>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</si>
  <si>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</si>
  <si>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</si>
  <si>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</si>
  <si>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</si>
  <si>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</si>
  <si>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</si>
  <si>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</si>
  <si>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</si>
  <si>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</si>
  <si>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</si>
  <si>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</si>
  <si>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</si>
  <si>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</si>
  <si>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</si>
  <si>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</si>
  <si>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</si>
  <si>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</si>
  <si>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</si>
  <si>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</si>
  <si>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</si>
  <si>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</si>
  <si>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</si>
  <si>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</si>
  <si>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</si>
  <si>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</si>
  <si>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</si>
  <si>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</si>
  <si>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</si>
  <si>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</si>
  <si>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</si>
  <si>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</si>
  <si>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</si>
  <si>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</si>
  <si>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</si>
  <si>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</si>
  <si>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</si>
  <si>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</si>
  <si>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</si>
  <si>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</si>
  <si>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</si>
  <si>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</si>
  <si>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</si>
  <si>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</si>
  <si>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</si>
  <si>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</si>
  <si>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</si>
  <si>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</si>
  <si>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</si>
  <si>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</si>
  <si>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</si>
  <si>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</si>
  <si>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</si>
  <si>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</si>
  <si>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</si>
  <si>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</si>
  <si>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</si>
  <si>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</si>
  <si>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</si>
  <si>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</si>
  <si>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</si>
  <si>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</si>
  <si>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</si>
  <si>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</si>
  <si>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</si>
  <si>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</si>
  <si>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</si>
  <si>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</si>
  <si>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</si>
  <si>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</si>
  <si>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</si>
  <si>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</si>
  <si>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</si>
  <si>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</si>
  <si>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</si>
  <si>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</si>
  <si>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</si>
  <si>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</si>
  <si>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</si>
  <si>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</si>
  <si>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</si>
  <si>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</si>
  <si>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</si>
  <si>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</si>
  <si>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</si>
  <si>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</si>
  <si>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</si>
  <si>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</si>
  <si>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</si>
  <si>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</si>
  <si>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</si>
  <si>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</si>
  <si>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</si>
  <si>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</si>
  <si>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</si>
  <si>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</si>
  <si>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</si>
  <si>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</si>
  <si>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</si>
  <si>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</si>
  <si>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</si>
  <si>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</si>
  <si>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</si>
  <si>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</si>
  <si>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</si>
  <si>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</si>
  <si>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</si>
  <si>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</si>
  <si>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</si>
  <si>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</si>
  <si>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</si>
  <si>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</si>
  <si>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</si>
  <si>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</si>
  <si>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</si>
  <si>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</si>
  <si>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</si>
  <si>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</si>
  <si>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</si>
  <si>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</si>
  <si>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</si>
  <si>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</si>
  <si>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</si>
  <si>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</si>
  <si>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</si>
  <si>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</si>
  <si>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</si>
  <si>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</si>
  <si>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</si>
  <si>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</si>
  <si>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</si>
  <si>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</si>
  <si>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</si>
  <si>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</si>
  <si>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</si>
  <si>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</si>
  <si>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</si>
  <si>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</si>
  <si>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</si>
  <si>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</si>
  <si>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</si>
  <si>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</si>
  <si>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</si>
  <si>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</si>
  <si>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</si>
  <si>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</si>
  <si>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</si>
  <si>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</si>
  <si>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</si>
  <si>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</si>
  <si>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</si>
  <si>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</si>
  <si>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</si>
  <si>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</si>
  <si>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</si>
  <si>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</si>
  <si>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</si>
  <si>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</si>
  <si>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</si>
  <si>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</si>
  <si>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</si>
  <si>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</si>
  <si>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</si>
  <si>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</si>
  <si>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</si>
  <si>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</si>
  <si>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</si>
  <si>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</si>
  <si>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</si>
  <si>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</si>
  <si>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</si>
  <si>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</si>
  <si>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</si>
  <si>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</si>
  <si>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</si>
  <si>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</si>
  <si>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</si>
  <si>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</si>
  <si>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</si>
  <si>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</si>
  <si>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</si>
  <si>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</si>
  <si>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</si>
  <si>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</si>
  <si>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</si>
  <si>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</si>
  <si>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</si>
  <si>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</si>
  <si>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</si>
  <si>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</si>
  <si>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</si>
  <si>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</si>
  <si>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</si>
  <si>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</si>
  <si>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</si>
  <si>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</si>
  <si>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</si>
  <si>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</si>
  <si>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</si>
  <si>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</si>
  <si>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</si>
  <si>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</si>
  <si>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</si>
  <si>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</si>
  <si>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</si>
  <si>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</si>
  <si>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</si>
  <si>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</si>
  <si>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</si>
  <si>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</si>
  <si>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</si>
  <si>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</si>
  <si>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</si>
  <si>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</si>
  <si>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</si>
  <si>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</si>
  <si>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</si>
  <si>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</si>
  <si>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</si>
  <si>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</si>
  <si>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</si>
  <si>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</si>
  <si>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</si>
  <si>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</si>
  <si>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</si>
  <si>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</si>
  <si>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</si>
  <si>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</si>
  <si>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</si>
  <si>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</si>
  <si>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</si>
  <si>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</si>
  <si>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</si>
  <si>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</si>
  <si>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</si>
  <si>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</si>
  <si>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</si>
  <si>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</si>
  <si>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</si>
  <si>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</si>
  <si>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</si>
  <si>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</si>
  <si>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</si>
  <si>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</si>
  <si>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</si>
  <si>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</si>
  <si>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</si>
  <si>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</si>
  <si>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</si>
  <si>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</si>
  <si>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</si>
  <si>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</si>
  <si>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</si>
  <si>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</si>
  <si>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</si>
  <si>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</si>
  <si>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</si>
  <si>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</si>
  <si>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</si>
  <si>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</si>
  <si>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</si>
  <si>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</si>
  <si>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</si>
  <si>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</si>
  <si>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</si>
  <si>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</si>
  <si>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</si>
  <si>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</si>
  <si>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</si>
  <si>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</si>
  <si>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</si>
  <si>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</si>
  <si>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</si>
  <si>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</si>
  <si>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</si>
  <si>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</si>
  <si>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</si>
  <si>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</si>
  <si>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</si>
  <si>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</si>
  <si>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</si>
  <si>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</si>
  <si>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</si>
  <si>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</si>
  <si>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</si>
  <si>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</si>
  <si>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</si>
  <si>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</si>
  <si>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</si>
  <si>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</si>
  <si>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</si>
  <si>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</si>
  <si>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</si>
  <si>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</si>
  <si>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</si>
  <si>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</si>
  <si>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</si>
  <si>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</si>
  <si>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</si>
  <si>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</si>
  <si>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</si>
  <si>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</si>
  <si>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</si>
  <si>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</si>
  <si>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</si>
  <si>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</si>
  <si>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</si>
  <si>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</si>
  <si>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</si>
  <si>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</si>
  <si>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</si>
  <si>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</si>
  <si>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</si>
  <si>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</si>
  <si>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</si>
  <si>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</si>
  <si>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</si>
  <si>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</si>
  <si>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</si>
  <si>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</si>
  <si>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</si>
  <si>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</si>
  <si>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</si>
  <si>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</si>
  <si>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</si>
  <si>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</si>
  <si>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</si>
  <si>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</si>
  <si>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</si>
  <si>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</si>
  <si>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</si>
  <si>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</si>
  <si>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</si>
  <si>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</si>
  <si>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</si>
  <si>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</si>
  <si>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</si>
  <si>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</si>
  <si>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</si>
  <si>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</si>
  <si>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</si>
  <si>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</si>
  <si>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</si>
  <si>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</si>
  <si>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</si>
  <si>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</si>
  <si>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</si>
  <si>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</si>
  <si>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</si>
  <si>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</si>
  <si>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</si>
  <si>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</si>
  <si>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</si>
  <si>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</si>
  <si>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</si>
  <si>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</si>
  <si>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</si>
  <si>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</si>
  <si>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</si>
  <si>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</si>
  <si>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</si>
  <si>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</si>
  <si>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</si>
  <si>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</si>
  <si>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</si>
  <si>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</si>
  <si>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</si>
  <si>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</si>
  <si>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</si>
  <si>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</si>
  <si>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</si>
  <si>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</si>
  <si>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</si>
  <si>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</si>
  <si>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</si>
  <si>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</si>
  <si>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</si>
  <si>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</si>
  <si>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</si>
  <si>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</si>
  <si>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</si>
  <si>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</si>
  <si>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</si>
  <si>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</si>
  <si>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</si>
  <si>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</si>
  <si>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</si>
  <si>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</si>
  <si>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</si>
  <si>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</si>
  <si>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</si>
  <si>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</si>
  <si>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</si>
  <si>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</si>
  <si>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</si>
  <si>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</si>
  <si>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</si>
  <si>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</si>
  <si>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</si>
  <si>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</si>
  <si>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</si>
  <si>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</si>
  <si>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</si>
  <si>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</si>
  <si>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</si>
  <si>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</si>
  <si>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</si>
  <si>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</si>
  <si>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</si>
  <si>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</si>
  <si>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</si>
  <si>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</si>
  <si>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</si>
  <si>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</si>
  <si>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</si>
  <si>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</si>
  <si>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</si>
  <si>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</si>
  <si>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</si>
  <si>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</si>
  <si>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</si>
  <si>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</si>
  <si>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</si>
  <si>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</si>
  <si>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</si>
  <si>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</si>
  <si>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</si>
  <si>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</si>
  <si>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</si>
  <si>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</si>
  <si>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</si>
  <si>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</si>
  <si>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</si>
  <si>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</si>
  <si>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</si>
  <si>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</si>
  <si>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</si>
  <si>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</si>
  <si>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</si>
  <si>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</si>
  <si>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</si>
  <si>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</si>
  <si>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</si>
  <si>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</si>
  <si>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</si>
  <si>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</si>
  <si>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</si>
  <si>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</si>
  <si>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</si>
  <si>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</si>
  <si>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</si>
  <si>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</si>
  <si>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</si>
  <si>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</si>
  <si>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</si>
  <si>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</si>
  <si>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</si>
  <si>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</si>
  <si>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</si>
  <si>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</si>
  <si>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</si>
  <si>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</si>
  <si>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</si>
  <si>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</si>
  <si>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</si>
  <si>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</si>
  <si>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</si>
  <si>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</si>
  <si>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</si>
  <si>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</si>
  <si>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</si>
  <si>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</si>
  <si>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</si>
  <si>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</si>
  <si>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</si>
  <si>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</si>
  <si>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</si>
  <si>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</si>
  <si>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</si>
  <si>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</si>
  <si>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</si>
  <si>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</si>
  <si>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</si>
  <si>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</si>
  <si>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</si>
  <si>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</si>
  <si>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</si>
  <si>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</si>
  <si>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</si>
  <si>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</si>
  <si>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</si>
  <si>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</si>
  <si>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</si>
  <si>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</si>
  <si>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</si>
  <si>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</si>
  <si>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</si>
  <si>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</si>
  <si>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</si>
  <si>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</si>
  <si>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</si>
  <si>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</si>
  <si>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</si>
  <si>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</si>
  <si>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</si>
  <si>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</si>
  <si>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</si>
  <si>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</si>
  <si>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</si>
  <si>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</si>
  <si>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</si>
  <si>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</si>
  <si>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</si>
  <si>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</si>
  <si>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</si>
  <si>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</si>
  <si>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</si>
  <si>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</si>
  <si>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</si>
  <si>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</si>
  <si>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</si>
  <si>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</si>
  <si>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</si>
  <si>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</si>
  <si>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</si>
  <si>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</si>
  <si>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</si>
  <si>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</si>
  <si>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</si>
  <si>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</si>
  <si>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</si>
  <si>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</si>
  <si>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</si>
  <si>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</si>
  <si>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</si>
  <si>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</si>
  <si>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</si>
  <si>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</si>
  <si>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</si>
  <si>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</si>
  <si>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</si>
  <si>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</si>
  <si>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</si>
  <si>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</si>
  <si>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</si>
  <si>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</si>
  <si>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</si>
  <si>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</si>
  <si>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</si>
  <si>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</si>
  <si>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</si>
  <si>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</si>
  <si>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</si>
  <si>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</si>
  <si>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</si>
  <si>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</si>
  <si>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</si>
  <si>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</si>
  <si>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</si>
  <si>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</si>
  <si>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</si>
  <si>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</si>
  <si>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</si>
  <si>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</si>
  <si>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</si>
  <si>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</si>
  <si>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</si>
  <si>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</si>
  <si>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</si>
  <si>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</si>
  <si>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</si>
  <si>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</si>
  <si>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</si>
  <si>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</si>
  <si>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</si>
  <si>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</si>
  <si>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</si>
  <si>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</si>
  <si>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</si>
  <si>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</si>
  <si>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</si>
  <si>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</si>
  <si>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</si>
  <si>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</si>
  <si>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</si>
  <si>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</si>
  <si>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</si>
  <si>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</si>
  <si>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</si>
  <si>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</si>
  <si>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</si>
  <si>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</si>
  <si>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</si>
  <si>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</si>
  <si>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</si>
  <si>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</si>
  <si>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</si>
  <si>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</si>
  <si>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</si>
  <si>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</si>
  <si>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</si>
  <si>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</si>
  <si>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</si>
  <si>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</si>
  <si>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</si>
  <si>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</si>
  <si>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</si>
  <si>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</si>
  <si>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</si>
  <si>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</si>
  <si>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</si>
  <si>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</si>
  <si>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</si>
  <si>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</si>
  <si>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</si>
  <si>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</si>
  <si>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</si>
  <si>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</si>
  <si>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</si>
  <si>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</si>
  <si>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</si>
  <si>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</si>
  <si>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</si>
  <si>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</si>
  <si>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</si>
  <si>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</si>
  <si>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</si>
  <si>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</si>
  <si>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</si>
  <si>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</si>
  <si>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</si>
  <si>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</si>
  <si>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</si>
  <si>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</si>
  <si>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</si>
  <si>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</si>
  <si>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</si>
  <si>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</si>
  <si>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</si>
  <si>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</si>
  <si>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</si>
  <si>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</si>
  <si>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</si>
  <si>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</si>
  <si>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</si>
  <si>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</si>
  <si>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</si>
  <si>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</si>
  <si>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</si>
  <si>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</si>
  <si>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</si>
  <si>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</si>
  <si>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</si>
  <si>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</si>
  <si>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</si>
  <si>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</si>
  <si>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</si>
  <si>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</si>
  <si>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</si>
  <si>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</si>
  <si>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</si>
  <si>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</si>
  <si>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</si>
  <si>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</si>
  <si>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</si>
  <si>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</si>
  <si>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</si>
  <si>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</si>
  <si>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</si>
  <si>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</si>
  <si>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</si>
  <si>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</si>
  <si>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</si>
  <si>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</si>
  <si>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</si>
  <si>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</si>
  <si>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</si>
  <si>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</si>
  <si>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</si>
  <si>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</si>
  <si>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</si>
  <si>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</si>
  <si>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</si>
  <si>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</si>
  <si>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</si>
  <si>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</si>
  <si>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</si>
  <si>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</si>
  <si>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</si>
  <si>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</si>
  <si>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</si>
  <si>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</si>
  <si>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</si>
  <si>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</si>
  <si>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</si>
  <si>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</si>
  <si>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</si>
  <si>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</si>
  <si>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</si>
  <si>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</si>
  <si>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</si>
  <si>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</si>
  <si>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</si>
  <si>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</si>
  <si>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</si>
  <si>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</si>
  <si>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</si>
  <si>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</si>
  <si>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</si>
  <si>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</si>
  <si>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</si>
  <si>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</si>
  <si>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</si>
  <si>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</si>
  <si>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</si>
  <si>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</si>
  <si>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</si>
  <si>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</si>
  <si>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</si>
  <si>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</si>
  <si>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</si>
  <si>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</si>
  <si>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</si>
  <si>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</si>
  <si>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</si>
  <si>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</si>
  <si>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</si>
  <si>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</si>
  <si>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</si>
  <si>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</si>
  <si>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</si>
  <si>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</si>
  <si>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</si>
  <si>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</si>
  <si>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</si>
  <si>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</si>
  <si>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</si>
  <si>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</si>
  <si>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</si>
  <si>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</si>
  <si>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</si>
  <si>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</si>
  <si>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</si>
  <si>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</si>
  <si>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</si>
  <si>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</si>
  <si>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</si>
  <si>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</si>
  <si>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</si>
  <si>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</si>
  <si>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</si>
  <si>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</si>
  <si>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</si>
  <si>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</si>
  <si>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</si>
  <si>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</si>
  <si>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</si>
  <si>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</si>
  <si>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</si>
  <si>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</si>
  <si>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</si>
  <si>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</si>
  <si>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</si>
  <si>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</si>
  <si>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</si>
  <si>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</si>
  <si>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</si>
  <si>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</si>
  <si>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</si>
  <si>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</si>
  <si>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</si>
  <si>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</si>
  <si>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</si>
  <si>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</si>
  <si>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</si>
  <si>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</si>
  <si>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</si>
  <si>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</si>
  <si>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</si>
  <si>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</si>
  <si>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</si>
  <si>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</si>
  <si>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</si>
  <si>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</si>
  <si>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</si>
  <si>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</si>
  <si>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</si>
  <si>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</si>
  <si>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</si>
  <si>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</si>
  <si>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</si>
  <si>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</si>
  <si>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</si>
  <si>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</si>
  <si>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</si>
  <si>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</si>
  <si>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</si>
  <si>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</si>
  <si>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</si>
  <si>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</si>
  <si>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</si>
  <si>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</si>
  <si>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</si>
  <si>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</si>
  <si>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</si>
  <si>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</si>
  <si>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</si>
  <si>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</si>
  <si>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</si>
  <si>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</si>
  <si>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</si>
  <si>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</si>
  <si>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</si>
  <si>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</si>
  <si>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</si>
  <si>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</si>
  <si>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</si>
  <si>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</si>
  <si>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</si>
  <si>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</si>
  <si>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</si>
  <si>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</si>
  <si>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</si>
  <si>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</si>
  <si>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</si>
  <si>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</si>
  <si>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</si>
  <si>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</si>
  <si>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</si>
  <si>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</si>
  <si>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</si>
  <si>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</si>
  <si>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</si>
  <si>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</si>
  <si>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</si>
  <si>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</si>
  <si>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</si>
  <si>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</si>
  <si>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</si>
  <si>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</si>
  <si>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</si>
  <si>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</si>
  <si>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</si>
  <si>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</si>
  <si>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</si>
  <si>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</si>
  <si>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</si>
  <si>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</si>
  <si>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</si>
  <si>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</si>
  <si>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</si>
  <si>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</si>
  <si>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</si>
  <si>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</si>
  <si>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</si>
  <si>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</si>
  <si>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</si>
  <si>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</si>
  <si>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</si>
  <si>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</si>
  <si>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</si>
  <si>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</si>
  <si>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</si>
  <si>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</si>
  <si>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</si>
  <si>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</si>
  <si>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</si>
  <si>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</si>
  <si>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</si>
  <si>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</si>
  <si>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</si>
  <si>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</si>
  <si>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</si>
  <si>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</si>
  <si>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</si>
  <si>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</si>
  <si>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</si>
  <si>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</si>
  <si>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</si>
  <si>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</si>
  <si>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</si>
  <si>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</si>
  <si>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</si>
  <si>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</si>
  <si>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</si>
  <si>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</si>
  <si>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</si>
  <si>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</si>
  <si>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</si>
  <si>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</si>
  <si>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</si>
  <si>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</si>
  <si>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</si>
  <si>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</si>
  <si>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</si>
  <si>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</si>
  <si>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</si>
  <si>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</si>
  <si>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</si>
  <si>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</si>
  <si>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</si>
  <si>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</si>
  <si>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</si>
  <si>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</si>
  <si>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</si>
  <si>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</si>
  <si>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</si>
  <si>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</si>
  <si>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</si>
  <si>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</si>
  <si>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</si>
  <si>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</si>
  <si>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</si>
  <si>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</si>
  <si>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</si>
  <si>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</si>
  <si>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</si>
  <si>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</si>
  <si>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</si>
  <si>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</si>
  <si>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</si>
  <si>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</si>
  <si>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</si>
  <si>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</si>
  <si>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</si>
  <si>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</si>
  <si>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</si>
  <si>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</si>
  <si>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</si>
  <si>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</si>
  <si>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</si>
  <si>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</si>
  <si>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</si>
  <si>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</si>
  <si>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</si>
  <si>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</si>
  <si>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</si>
  <si>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</si>
  <si>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</si>
  <si>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</si>
  <si>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</si>
  <si>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</si>
  <si>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</si>
  <si>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</si>
  <si>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</si>
  <si>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</si>
  <si>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</si>
  <si>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</si>
  <si>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</si>
  <si>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</si>
  <si>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</si>
  <si>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</si>
  <si>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</si>
  <si>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</si>
  <si>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</si>
  <si>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</si>
  <si>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</si>
  <si>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</si>
  <si>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</si>
  <si>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</si>
  <si>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</si>
  <si>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</si>
  <si>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</si>
  <si>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</si>
  <si>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</si>
  <si>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</si>
  <si>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</si>
  <si>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</si>
  <si>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</si>
  <si>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</si>
  <si>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</si>
  <si>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</si>
  <si>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</si>
  <si>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</si>
  <si>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</si>
  <si>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</si>
  <si>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</si>
  <si>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</si>
  <si>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</si>
  <si>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</si>
  <si>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</si>
  <si>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</si>
  <si>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</si>
  <si>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</si>
  <si>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</si>
  <si>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</si>
  <si>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</si>
  <si>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</si>
  <si>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</si>
  <si>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</si>
  <si>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</si>
  <si>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</si>
  <si>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</si>
  <si>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</si>
  <si>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</si>
  <si>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</si>
  <si>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</si>
  <si>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</si>
  <si>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</si>
  <si>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</si>
  <si>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</si>
  <si>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</si>
  <si>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</si>
  <si>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</si>
  <si>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</si>
  <si>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</si>
  <si>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</si>
  <si>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</si>
  <si>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</si>
  <si>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</si>
  <si>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</si>
  <si>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</si>
  <si>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</si>
  <si>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</si>
  <si>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</si>
  <si>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</si>
  <si>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</si>
  <si>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</si>
  <si>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</si>
  <si>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</si>
  <si>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</si>
  <si>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</si>
  <si>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</si>
  <si>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</si>
  <si>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</si>
  <si>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</si>
  <si>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</si>
  <si>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</si>
  <si>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</si>
  <si>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</si>
  <si>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</si>
  <si>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</si>
  <si>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</si>
  <si>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</si>
  <si>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</si>
  <si>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</si>
  <si>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</si>
  <si>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</si>
  <si>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</si>
  <si>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</si>
  <si>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</si>
  <si>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</si>
  <si>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</si>
  <si>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</si>
  <si>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</si>
  <si>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</si>
  <si>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</si>
  <si>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</si>
  <si>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</si>
  <si>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</si>
  <si>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</si>
  <si>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</si>
  <si>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</si>
  <si>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</si>
  <si>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</si>
  <si>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</si>
  <si>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</si>
  <si>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</si>
  <si>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</si>
  <si>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</si>
  <si>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</si>
  <si>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</si>
  <si>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</si>
  <si>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</si>
  <si>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</si>
  <si>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</si>
  <si>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</si>
  <si>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</si>
  <si>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</si>
  <si>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</si>
  <si>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</si>
  <si>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</si>
  <si>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</si>
  <si>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</si>
  <si>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</si>
  <si>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</si>
  <si>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</si>
  <si>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</si>
  <si>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</si>
  <si>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</si>
  <si>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</si>
  <si>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</si>
  <si>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</si>
  <si>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</si>
  <si>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</si>
  <si>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</si>
  <si>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</si>
  <si>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</si>
  <si>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</si>
  <si>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</si>
  <si>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</si>
  <si>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</si>
  <si>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</si>
  <si>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</si>
  <si>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</si>
  <si>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</si>
  <si>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</si>
  <si>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</si>
  <si>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</si>
  <si>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</si>
  <si>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</si>
  <si>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</si>
  <si>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</si>
  <si>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</si>
  <si>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</si>
  <si>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</si>
  <si>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</si>
  <si>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</si>
  <si>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</si>
  <si>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</si>
  <si>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</si>
  <si>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</si>
  <si>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</si>
  <si>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</si>
  <si>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</si>
  <si>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</si>
  <si>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</si>
  <si>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</si>
  <si>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</si>
  <si>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</si>
  <si>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</si>
  <si>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</si>
  <si>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</si>
  <si>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</si>
  <si>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</si>
  <si>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</si>
  <si>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</si>
  <si>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</si>
  <si>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</si>
  <si>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</si>
  <si>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</si>
  <si>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</si>
  <si>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</si>
  <si>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</si>
  <si>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</si>
  <si>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</si>
  <si>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</si>
  <si>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</si>
  <si>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</si>
  <si>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</si>
  <si>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</si>
  <si>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</si>
  <si>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</si>
  <si>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</si>
  <si>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</si>
  <si>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</si>
  <si>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</si>
  <si>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</si>
  <si>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</si>
  <si>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</si>
  <si>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</si>
  <si>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</si>
  <si>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</si>
  <si>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</si>
  <si>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</si>
  <si>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</si>
  <si>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</si>
  <si>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</si>
  <si>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</si>
  <si>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</si>
  <si>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</si>
  <si>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</si>
  <si>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</si>
  <si>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</si>
  <si>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</si>
  <si>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</si>
  <si>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</si>
  <si>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</si>
  <si>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</si>
  <si>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</si>
  <si>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</si>
  <si>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</si>
  <si>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</si>
  <si>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</si>
  <si>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</si>
  <si>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</si>
  <si>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</si>
  <si>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</si>
  <si>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</si>
  <si>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</si>
  <si>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</si>
  <si>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</si>
  <si>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</si>
  <si>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</si>
  <si>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</si>
  <si>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</si>
  <si>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</si>
  <si>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</si>
  <si>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</si>
  <si>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</si>
  <si>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</si>
  <si>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</si>
  <si>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</si>
  <si>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</si>
  <si>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</si>
  <si>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</si>
  <si>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</si>
  <si>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</si>
  <si>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</si>
  <si>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</si>
  <si>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</si>
  <si>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</si>
  <si>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</si>
  <si>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</si>
  <si>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</si>
  <si>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</si>
  <si>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</si>
  <si>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</si>
  <si>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</si>
  <si>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</si>
  <si>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</si>
  <si>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</si>
  <si>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</si>
  <si>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</si>
  <si>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</si>
  <si>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</si>
  <si>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</si>
  <si>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</si>
  <si>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</si>
  <si>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</si>
  <si>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</si>
  <si>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</si>
  <si>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</si>
  <si>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</si>
  <si>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</si>
  <si>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</si>
  <si>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</si>
  <si>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</si>
  <si>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</si>
  <si>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</si>
  <si>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</si>
  <si>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</si>
  <si>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</si>
  <si>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</si>
  <si>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</si>
  <si>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</si>
  <si>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</si>
  <si>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</si>
  <si>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</si>
  <si>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</si>
  <si>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</si>
  <si>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</si>
  <si>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</si>
  <si>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</si>
  <si>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</si>
  <si>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</si>
  <si>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</si>
  <si>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</si>
  <si>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</si>
  <si>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</si>
  <si>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</si>
  <si>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</si>
  <si>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</si>
  <si>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</si>
  <si>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</si>
  <si>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</si>
  <si>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</si>
  <si>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</si>
  <si>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</si>
  <si>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</si>
  <si>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</si>
  <si>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</si>
  <si>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</si>
  <si>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</si>
  <si>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</si>
  <si>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</si>
  <si>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</si>
  <si>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</si>
  <si>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</si>
  <si>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</si>
  <si>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</si>
  <si>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</si>
  <si>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</si>
  <si>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</si>
  <si>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</si>
  <si>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</si>
  <si>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</si>
  <si>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</si>
  <si>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</si>
  <si>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</si>
  <si>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</si>
  <si>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</si>
  <si>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</si>
  <si>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</si>
  <si>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</si>
  <si>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</si>
  <si>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</si>
  <si>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</si>
  <si>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</si>
  <si>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</si>
  <si>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</si>
  <si>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</si>
  <si>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</si>
  <si>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</si>
  <si>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</si>
  <si>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</si>
  <si>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</si>
  <si>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</si>
  <si>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</si>
  <si>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</si>
  <si>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</si>
  <si>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</si>
  <si>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</si>
  <si>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</si>
  <si>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</si>
  <si>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</si>
  <si>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</si>
  <si>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</si>
  <si>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</si>
  <si>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</si>
  <si>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</si>
  <si>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</si>
  <si>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</si>
  <si>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</si>
  <si>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</si>
  <si>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</si>
  <si>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</si>
  <si>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</si>
  <si>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</si>
  <si>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</si>
  <si>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</si>
  <si>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</si>
  <si>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</si>
  <si>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</si>
  <si>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</si>
  <si>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</si>
  <si>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</si>
  <si>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</si>
  <si>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</si>
  <si>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</si>
  <si>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</si>
  <si>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</si>
  <si>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</si>
  <si>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</si>
  <si>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</si>
  <si>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</si>
  <si>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</si>
  <si>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</si>
  <si>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</si>
  <si>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</si>
  <si>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</si>
  <si>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</si>
  <si>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</si>
  <si>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</si>
  <si>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</si>
  <si>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</si>
  <si>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</si>
  <si>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</si>
  <si>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</si>
  <si>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</si>
  <si>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</si>
  <si>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</si>
  <si>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</si>
  <si>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</si>
  <si>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</si>
  <si>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</si>
  <si>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</si>
  <si>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</si>
  <si>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</si>
  <si>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</si>
  <si>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</si>
  <si>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</si>
  <si>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</si>
  <si>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</si>
  <si>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</si>
  <si>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</si>
  <si>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</si>
  <si>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</si>
  <si>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</si>
  <si>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</si>
  <si>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</si>
  <si>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</si>
  <si>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</si>
  <si>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</si>
  <si>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</si>
  <si>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</si>
  <si>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</si>
  <si>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</si>
  <si>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</si>
  <si>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</si>
  <si>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</si>
  <si>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</si>
  <si>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</si>
  <si>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</si>
  <si>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</si>
  <si>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</si>
  <si>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</si>
  <si>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</si>
  <si>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</si>
  <si>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</si>
  <si>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</si>
  <si>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</si>
  <si>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</si>
  <si>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</si>
  <si>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</si>
  <si>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</si>
  <si>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</si>
  <si>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</si>
  <si>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</si>
  <si>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</si>
  <si>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</si>
  <si>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</si>
  <si>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</si>
  <si>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</si>
  <si>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</si>
  <si>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</si>
  <si>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</si>
  <si>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</si>
  <si>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</si>
  <si>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</si>
  <si>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</si>
  <si>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</si>
  <si>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</si>
  <si>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</si>
  <si>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</si>
  <si>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</si>
  <si>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</si>
  <si>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</si>
  <si>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</si>
  <si>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</si>
  <si>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</si>
  <si>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</si>
  <si>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</si>
  <si>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</si>
  <si>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</si>
  <si>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</si>
  <si>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</si>
  <si>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</si>
  <si>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</si>
  <si>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</si>
  <si>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</si>
  <si>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</si>
  <si>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</si>
  <si>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</si>
  <si>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</si>
  <si>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</si>
  <si>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</si>
  <si>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</si>
  <si>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</si>
  <si>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</si>
  <si>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</si>
  <si>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</si>
  <si>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</si>
  <si>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</si>
  <si>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</si>
  <si>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</si>
  <si>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</si>
  <si>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</si>
  <si>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</si>
  <si>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</si>
  <si>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</si>
  <si>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</si>
  <si>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</si>
  <si>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</si>
  <si>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</si>
  <si>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</si>
  <si>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</si>
  <si>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</si>
  <si>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</si>
  <si>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</si>
  <si>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</si>
  <si>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</si>
  <si>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</si>
  <si>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</si>
  <si>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</si>
  <si>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</si>
  <si>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</si>
  <si>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</si>
  <si>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</si>
  <si>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</si>
  <si>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</si>
  <si>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</si>
  <si>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</si>
  <si>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</si>
  <si>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</si>
  <si>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</si>
  <si>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</si>
  <si>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</si>
  <si>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</si>
  <si>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</si>
  <si>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</si>
  <si>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</si>
  <si>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</si>
  <si>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</si>
  <si>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</si>
  <si>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</si>
  <si>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</si>
  <si>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</si>
  <si>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</si>
  <si>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</si>
  <si>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</si>
  <si>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</si>
  <si>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</si>
  <si>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</si>
  <si>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</si>
  <si>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</si>
  <si>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</si>
  <si>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</si>
  <si>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</si>
  <si>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</si>
  <si>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</si>
  <si>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</si>
  <si>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</si>
  <si>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</si>
  <si>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</si>
  <si>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</si>
  <si>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</si>
  <si>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</si>
  <si>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</si>
  <si>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</si>
  <si>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</si>
  <si>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</si>
  <si>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</si>
  <si>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</si>
  <si>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</si>
  <si>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</si>
  <si>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</si>
  <si>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</si>
  <si>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</si>
  <si>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</si>
  <si>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</si>
  <si>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</si>
  <si>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</si>
  <si>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</si>
  <si>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</si>
  <si>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</si>
  <si>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</si>
  <si>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</si>
  <si>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</si>
  <si>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</si>
  <si>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</si>
  <si>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</si>
  <si>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</si>
  <si>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</si>
  <si>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</si>
  <si>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</si>
  <si>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</si>
  <si>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</si>
  <si>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</si>
  <si>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</si>
  <si>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</si>
  <si>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</si>
  <si>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</si>
  <si>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</si>
  <si>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</si>
  <si>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</si>
  <si>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</si>
  <si>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</si>
  <si>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</si>
  <si>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</si>
  <si>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</si>
  <si>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</si>
  <si>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</si>
  <si>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</si>
  <si>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</si>
  <si>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</si>
  <si>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</si>
  <si>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</si>
  <si>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</si>
  <si>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</si>
  <si>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</si>
  <si>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</si>
  <si>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</si>
  <si>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</si>
  <si>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</si>
  <si>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</si>
  <si>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</si>
  <si>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</si>
  <si>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</si>
  <si>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</si>
  <si>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</si>
  <si>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</si>
  <si>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</si>
  <si>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</si>
  <si>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</si>
  <si>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</si>
  <si>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</si>
  <si>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</si>
  <si>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</si>
  <si>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</si>
  <si>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</si>
  <si>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</si>
  <si>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</si>
  <si>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</si>
  <si>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</si>
  <si>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</si>
  <si>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</si>
  <si>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</si>
  <si>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</si>
  <si>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</si>
  <si>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</si>
  <si>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</si>
  <si>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</si>
  <si>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</si>
  <si>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</si>
  <si>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</si>
  <si>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</si>
  <si>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</si>
  <si>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</si>
  <si>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</si>
  <si>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</si>
  <si>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</si>
  <si>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</si>
  <si>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</si>
  <si>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</si>
  <si>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</si>
  <si>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</si>
  <si>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</si>
  <si>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</si>
  <si>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</si>
  <si>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</si>
  <si>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</si>
  <si>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</si>
  <si>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</si>
  <si>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</si>
  <si>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</si>
  <si>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</si>
  <si>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</si>
  <si>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</si>
  <si>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</si>
  <si>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</si>
  <si>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</si>
  <si>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</si>
  <si>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</si>
  <si>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</si>
  <si>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</si>
  <si>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</si>
  <si>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</si>
  <si>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</si>
  <si>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</si>
  <si>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</si>
  <si>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</si>
  <si>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</si>
  <si>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</si>
  <si>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</si>
  <si>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</si>
  <si>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</si>
  <si>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</si>
  <si>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</si>
  <si>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</si>
  <si>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</si>
  <si>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</si>
  <si>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</si>
  <si>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</si>
  <si>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</si>
  <si>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</si>
  <si>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</si>
  <si>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</si>
  <si>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</si>
  <si>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</si>
  <si>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</si>
  <si>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</si>
  <si>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</si>
  <si>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</si>
  <si>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</si>
  <si>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</si>
  <si>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</si>
  <si>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</si>
  <si>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</si>
  <si>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</si>
  <si>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</si>
  <si>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</si>
  <si>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</si>
  <si>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</si>
  <si>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</si>
  <si>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</si>
  <si>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</si>
  <si>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</si>
  <si>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</si>
  <si>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</si>
  <si>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</si>
  <si>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</si>
  <si>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</si>
  <si>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</si>
  <si>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</si>
  <si>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</si>
  <si>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</si>
  <si>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</si>
  <si>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</si>
  <si>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</si>
  <si>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</si>
  <si>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</si>
  <si>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</si>
  <si>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</si>
  <si>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</si>
  <si>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</si>
  <si>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</si>
  <si>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</si>
  <si>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</si>
  <si>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</si>
  <si>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</si>
  <si>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</si>
  <si>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</si>
  <si>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</si>
  <si>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</si>
  <si>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</si>
  <si>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</si>
  <si>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</si>
  <si>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</si>
  <si>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</si>
  <si>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</si>
  <si>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</si>
  <si>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</si>
  <si>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</si>
  <si>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</si>
  <si>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</si>
  <si>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</si>
  <si>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</si>
  <si>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</si>
  <si>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</si>
  <si>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</si>
  <si>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</si>
  <si>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</si>
  <si>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</si>
  <si>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</si>
  <si>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</si>
  <si>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</si>
  <si>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</si>
  <si>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</si>
  <si>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</si>
  <si>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</si>
  <si>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</si>
  <si>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</si>
  <si>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</si>
  <si>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</si>
  <si>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</si>
  <si>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</si>
  <si>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</si>
  <si>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</si>
  <si>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</si>
  <si>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</si>
  <si>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</si>
  <si>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</si>
  <si>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</si>
  <si>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</si>
  <si>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</si>
  <si>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</si>
  <si>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</si>
  <si>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</si>
  <si>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</si>
  <si>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</si>
  <si>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</si>
  <si>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</si>
  <si>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</si>
  <si>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</si>
  <si>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</si>
  <si>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</si>
  <si>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</si>
  <si>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</si>
  <si>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</si>
  <si>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</si>
  <si>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</si>
  <si>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</si>
  <si>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</si>
  <si>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</si>
  <si>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</si>
  <si>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</si>
  <si>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</si>
  <si>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</si>
  <si>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</si>
  <si>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</si>
  <si>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</si>
  <si>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</si>
  <si>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</si>
  <si>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</si>
  <si>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</si>
  <si>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</si>
  <si>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</si>
  <si>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</si>
  <si>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</si>
  <si>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</si>
  <si>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</si>
  <si>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</si>
  <si>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</si>
  <si>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</si>
  <si>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</si>
  <si>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</si>
  <si>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</si>
  <si>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</si>
  <si>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</si>
  <si>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</si>
  <si>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</si>
  <si>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</si>
  <si>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</si>
  <si>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</si>
  <si>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</si>
  <si>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</si>
  <si>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</si>
  <si>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</si>
  <si>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</si>
  <si>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</si>
  <si>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</si>
  <si>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</si>
  <si>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</si>
  <si>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</si>
  <si>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</si>
  <si>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</si>
  <si>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</si>
  <si>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</si>
  <si>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</si>
  <si>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</si>
  <si>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</si>
  <si>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</si>
  <si>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</si>
  <si>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</si>
  <si>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</si>
  <si>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</si>
  <si>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</si>
  <si>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</si>
  <si>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</si>
  <si>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</si>
  <si>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</si>
  <si>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</si>
  <si>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</si>
  <si>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</si>
  <si>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</si>
  <si>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</si>
  <si>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</si>
  <si>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</si>
  <si>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</si>
  <si>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</si>
  <si>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</si>
  <si>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</si>
  <si>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</si>
  <si>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</si>
  <si>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</si>
  <si>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</si>
  <si>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</si>
  <si>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</si>
  <si>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</si>
  <si>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</si>
  <si>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</si>
  <si>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</si>
  <si>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</si>
  <si>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</si>
  <si>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</si>
  <si>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</si>
  <si>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</si>
  <si>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</si>
  <si>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</si>
  <si>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</si>
  <si>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</si>
  <si>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</si>
  <si>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</si>
  <si>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</si>
  <si>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</si>
  <si>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</si>
  <si>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</si>
  <si>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</si>
  <si>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</si>
  <si>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</si>
  <si>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</si>
  <si>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</si>
  <si>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</si>
  <si>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</si>
  <si>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</si>
  <si>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</si>
  <si>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</si>
  <si>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</si>
  <si>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</si>
  <si>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</si>
  <si>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</si>
  <si>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</si>
  <si>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</si>
  <si>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</si>
  <si>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</si>
  <si>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</si>
  <si>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</si>
  <si>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</si>
  <si>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</si>
  <si>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</si>
  <si>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</si>
  <si>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</si>
  <si>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</si>
  <si>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</si>
  <si>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</si>
  <si>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</si>
  <si>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</si>
  <si>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</si>
  <si>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</si>
  <si>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</si>
  <si>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</si>
  <si>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</si>
  <si>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</si>
  <si>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</si>
  <si>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</si>
  <si>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</si>
  <si>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no pcm</t>
  </si>
  <si>
    <t>jed0599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</si>
  <si>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</si>
  <si>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</si>
  <si>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</si>
  <si>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</si>
  <si>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</si>
  <si>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</si>
  <si>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</si>
  <si>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</si>
  <si>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</si>
  <si>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</si>
  <si>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</si>
  <si>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PCM-20251130-00000012</t>
  </si>
  <si>
    <t>EM team on the way need: 30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</si>
</sst>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0" totalsRowShown="0" headerRowDxfId="46" dataDxfId="45" headerRowBorderDxfId="43" tableBorderDxfId="44" totalsRowBorderDxfId="42">
  <autoFilter ref="A1:L2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328.08418634259579</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45991.032612268522</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5.1651620371558238E-2</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45991.032612268522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45991.032612268522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45991.032612268522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45991.032612268522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45991.032612268522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45991.032612268522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45991.032612268522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45991.032612268522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45991.032612268522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45991.032612268522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45991.032612268522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45991.032612268522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45991.032612268522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45991.032612268522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45991.032612268522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45991.032612268522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45991.032612268522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45991.032612268522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45991.032612268522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45991.032612268522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45991.032612268522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45991.032612268522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45991.032612268522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45991.032612268522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45991.032612268522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45991.032612268522</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88A8E5ED-4E3F-4AD0-B785-89770B73A120}"/>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166.03277453703777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6.6451932870404562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0.27754282407840947</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45991.032612268522</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45991.032612268522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45991.032612268522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45991.032612268522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45991.032612268522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45991.032612268522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45991.032612268522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45991.032612268522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45991.032612268522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45991.032612268522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45991.032612268522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45991.032612268522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45991.032612268522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45991.032612268522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45991.032612268522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45991.032612268522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45991.032612499999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45991.032612499999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45991.032612499999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45991.032612499999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45991.032612499999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45991.032612499999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45991.032612499999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45991.032612499999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45991.032612499999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45991.032612499999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45991.032612499999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45991.032612499999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45991.032612499999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45991.032612499999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45991.032612499999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45991.032612499999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45991.032612499999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45991.032612499999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45991.032612499999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45991.032612499999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45991.032612499999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45991.032612499999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45991.032612499999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45991.032612499999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45991.032612499999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45991.032612499999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45991.032612499999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45991.032612499999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45991.032612499999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45991.032612499999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45991.032612499999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45991.032612499999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45991.032612499999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45991.032612499999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45991.032612499999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45991.032612499999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45991.032612499999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45991.032612499999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45991.032612499999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45991.032612499999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45991.032612499999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45991.032612499999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45991.032612499999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45991.032612499999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45991.032612499999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45991.032612499999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45991.032612499999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45991.032612499999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45991.032612499999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45991.032612499999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45991.032612499999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45991.032612499999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45991.032612499999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45991.032612499999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45991.032612499999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45991.032612499999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45991.032612499999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45991.032612499999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45991.032612499999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45991.032612499999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45991.032612499999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45991.032612499999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45991.032612499999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45991.032612499999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45991.032612499999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45991.032612499999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45991.032612499999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45991.032612499999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45991.032612499999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45991.032612499999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45991.032612499999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45991.032612499999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45991.032612499999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45991.032612499999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45991.032612499999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45991.032612499999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45991.032612499999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45991.032612499999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45991.032612499999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45991.032612499999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45991.032612499999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45991.032612499999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45991.032612499999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45991.032612499999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45991.032612499999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45991.032612499999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45991.032612499999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45991.032612499999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45991.032612499999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45991.032612499999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45991.032612499999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45991.032612499999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45991.032612499999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45991.032612499999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45991.032612499999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45991.032612499999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45991.032612499999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45991.032612499999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45991.032612499999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45991.032612499999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45991.032612499999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45991.032612499999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45991.032612499999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45991.032612499999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45991.032612499999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45991.032612499999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45991.032612499999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45991.032612499999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45991.032612499999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45991.032612499999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45991.032612499999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45991.032612499999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45991.032612499999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45991.032612499999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45991.032612499999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45991.032612499999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45991.032612499999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45991.032612499999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45991.032612499999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45991.032612499999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45991.032612499999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45991.032612499999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45991.032612499999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45991.032612499999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45991.032612499999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45991.032612499999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45991.032612499999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45991.032612499999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45991.032612499999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45991.032612499999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45991.032612499999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45991.032612499999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45991.032612499999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45991.032612499999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45991.032612499999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45991.032612499999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45991.032612499999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45991.032612499999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45991.032612499999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45991.032612499999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45991.032612499999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45991.032612499999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45991.032612499999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45991.032612499999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45991.032612499999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45991.032612499999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45991.032612499999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45991.032612499999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45991.032612499999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45991.032612499999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45991.032612499999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45991.032612499999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45991.032612499999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45991.032612499999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45991.032612499999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45991.032612499999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45991.032612499999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45991.032612499999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45991.032612499999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45991.032612499999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45991.032612499999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45991.032612499999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45991.032612499999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45991.032612499999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45991.032612499999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45991.032612499999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45991.032612499999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45991.032612499999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45991.032612499999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45991.032612499999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45991.032612499999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45991.032612499999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45991.032612499999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45991.032612499999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45991.032612499999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45991.032612499999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45991.032612499999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45991.032612499999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45991.032612499999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45991.032612499999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45991.032612499999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45991.032612499999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45991.032612499999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45991.032612499999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45991.032612499999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45991.032612499999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45991.032612499999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45991.032612499999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45991.032612499999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45991.032612499999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45991.032612499999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45991.032612499999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45991.032612499999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45991.032612499999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45991.032612499999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45991.032612499999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45991.032612499999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45991.032612499999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45991.032612499999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45991.032612499999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45991.032612499999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45991.032612499999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45991.032612499999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45991.032612499999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45991.032612499999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45991.032612499999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45991.032612499999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45991.032612499999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45991.032612499999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45991.032612499999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45991.032612499999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45991.032612499999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45991.032612499999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45991.032612499999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45991.032612499999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45991.032612499999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45991.032612499999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45991.032612499999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45991.032612499999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45991.032612499999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45991.032612499999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45991.032612499999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45991.032612499999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45991.032612499999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45991.032612499999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45991.032612499999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45991.032612499999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45991.032612499999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45991.032612499999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45991.032612499999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45991.032612499999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45991.032612499999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45991.032612499999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45991.032612499999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45991.032612499999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45991.032612499999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45991.032612499999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45991.032612499999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45991.032612499999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45991.032612499999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45991.032612499999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45991.032612499999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45991.032612499999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45991.032612499999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45991.032612499999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45991.032612499999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45991.032612499999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45991.032612499999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45991.032612499999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45991.032612499999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45991.032612499999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45991.032612499999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45991.032612499999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45991.032612499999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45991.032612499999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45991.032612499999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45991.032612499999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45991.032612499999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45991.032612499999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45991.032612499999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45991.032612499999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45991.032612499999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45991.032612499999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45991.032612499999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45991.032612499999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45991.032612499999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45991.032612499999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45991.032612499999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45991.032612499999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45991.032612499999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45991.032612499999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45991.032612499999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45991.032612499999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45991.032612499999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45991.032612499999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45991.032612499999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45991.032612499999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45991.032612499999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45991.032612499999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45991.032612499999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45991.032612499999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45991.032612499999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45991.032612499999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45991.032612499999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45991.032612499999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45991.032612499999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45991.032612499999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45991.032612499999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45991.032612499999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45991.032612499999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45991.032612499999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45991.032612499999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45991.032612499999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45991.032612499999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45991.032612499999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45991.032612499999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45991.032612499999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45991.032612499999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45991.032612499999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45991.032612499999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45991.032612499999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45991.032612499999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45991.032612499999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45991.032612499999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45991.032612499999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45991.032612499999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45991.032612499999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45991.032612499999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45991.032612499999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45991.032612499999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45991.032612499999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45991.032612499999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45991.032612499999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45991.032612499999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45991.032612499999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45991.032612499999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45991.032612499999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45991.032612499999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45991.032612499999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45991.032612499999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45991.032612499999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45991.032612499999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45991.032612499999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45991.032612499999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45991.032612499999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45991.032612499999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45991.032612499999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45991.032612499999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45991.032612499999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45991.032612499999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45991.032612499999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45991.032612499999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45991.032612499999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45991.032612499999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45991.032612499999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45991.032612499999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45991.032612499999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45991.032612499999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45991.032612499999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45991.032612499999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45991.032612499999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45991.032612499999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45991.032612499999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45991.032612499999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45991.032612499999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45991.032612499999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45991.032612499999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45991.032612499999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45991.032612499999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45991.032612499999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45991.032612499999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45991.032612499999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45991.032612499999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45991.032612499999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45991.032612499999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45991.032612499999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45991.032612499999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45991.032612499999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45991.032612499999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45991.032612499999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45991.032612499999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45991.032612499999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45991.032612499999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45991.032612499999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45991.032612499999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45991.032612499999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45991.032612499999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45991.032612499999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45991.032612499999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45991.032612499999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45991.032612499999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45991.032612499999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45991.032612499999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45991.032612499999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45991.032612499999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45991.032612499999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45991.032612499999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45991.032612499999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45991.032612499999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45991.032612499999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45991.032612499999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45991.032612499999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45991.032612499999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45991.032612499999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45991.032612499999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45991.032612499999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45991.032612499999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45991.032612499999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45991.032612499999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45991.032612499999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45991.032612499999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45991.032612499999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45991.032612499999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45991.032612499999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45991.032612499999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45991.032612499999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45991.032612499999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45991.032612499999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45991.032612499999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45991.032612499999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45991.032612499999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45991.032612499999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45991.032612499999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45991.032612499999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45991.032612499999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45991.032612499999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45991.032612499999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45991.032612499999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45991.032612499999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45991.032612499999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45991.032612499999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45991.032612499999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45991.032612499999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45991.032612499999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45991.032612499999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45991.032612499999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45991.032612499999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45991.032612499999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45991.032612499999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45991.032612499999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45991.032612499999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45991.032612499999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45991.032612499999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45991.032612499999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45991.032612499999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45991.032612499999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45991.032612499999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45991.032612499999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45991.032612499999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45991.032612499999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45991.032612499999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45991.032612499999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45991.032612499999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45991.032612499999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45991.032612499999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45991.032612499999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45991.032612499999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45991.032612499999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45991.032612499999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45991.032612499999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45991.032612499999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45991.032612499999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45991.032612499999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45991.032612499999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45991.032612499999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45991.032612499999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45991.032612499999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45991.032612499999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45991.032612499999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45991.032612499999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45991.032612499999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45991.032612499999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45991.032612499999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45991.032612499999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45991.032612499999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45991.032612499999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45991.032612499999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45991.032612499999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45991.032612499999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45991.032612499999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45991.032612499999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45991.032612499999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45991.032612499999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45991.032612499999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45991.032612499999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45991.032612499999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45991.032612499999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45991.032612499999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45991.032612499999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45991.032612499999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45991.032612499999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45991.032612499999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45991.032612499999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45991.032612499999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45991.032612499999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45991.032612499999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45991.032612499999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45991.032612499999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45991.032612499999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45991.032612499999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45991.032612499999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45991.032612499999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45991.032612499999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45991.032612499999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45991.032612499999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45991.032612499999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45991.032612499999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45991.032612499999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45991.032612499999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45991.032612499999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45991.032612499999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45991.032612499999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45991.032612499999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45991.032612499999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45991.032612499999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45991.032612499999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45991.032612499999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45991.032612499999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45991.032612499999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45991.032612499999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45991.032612499999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45991.032612499999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45991.032612499999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45991.032612499999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45991.032612499999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45991.032612499999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45991.032612499999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45991.032612499999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45991.032612499999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45991.032612499999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45991.032612499999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45991.032612499999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45991.032612499999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45991.032612499999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45991.032612499999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45991.032612499999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45991.032612499999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45991.032612499999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45991.032612499999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45991.032612499999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45991.032612499999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45991.032612499999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45991.032612499999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45991.032612499999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45991.032612499999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45991.032612499999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45991.032612499999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45991.032612499999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45991.032612499999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45991.032612499999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45991.032612499999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45991.032612499999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45991.032612499999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45991.032612499999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45991.032612499999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45991.032612499999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45991.032612499999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45991.032612499999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45991.032612499999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45991.032612499999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45991.032612499999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45991.032612499999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45991.032612499999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45991.032612499999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45991.032612499999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45991.032612499999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45991.032612499999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45991.032612499999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45991.032612499999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45991.032612499999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45991.032612499999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45991.032612499999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45991.032612499999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45991.032612499999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45991.032612499999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45991.032612499999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45991.032612499999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45991.032612499999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45991.032612499999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45991.032612499999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45991.032612499999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45991.032612499999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45991.032612499999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45991.032612499999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45991.032612499999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45991.032612499999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45991.032612499999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45991.032612499999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45991.032612499999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45991.032612499999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45991.032612499999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45991.032612499999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45991.032612499999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45991.032612499999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45991.032612499999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45991.032612499999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45991.032612499999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45991.032612499999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45991.032612499999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45991.032612499999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45991.032612499999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45991.032612499999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45991.032612499999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45991.032612499999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45991.032612499999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45991.032612499999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45991.032612499999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45991.032612499999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45991.032612499999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45991.032612499999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45991.032612499999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45991.032612499999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45991.032612499999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45991.032612499999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45991.032612499999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45991.032612499999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45991.032612499999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45991.032612499999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45991.032612499999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45991.032612499999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45991.032612499999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45991.032612499999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45991.032612499999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45991.032612499999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45991.032612499999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45991.032612499999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45991.032612499999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45991.032612499999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45991.032612499999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45991.032612499999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45991.032612499999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45991.032612499999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45991.032612499999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45991.032612499999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45991.032612499999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45991.032612499999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45991.032612499999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45991.032612499999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45991.032612499999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45991.032612499999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45991.032612499999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45991.032612499999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45991.032612499999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45991.032612499999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45991.032612499999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45991.032612499999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45991.032612499999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45991.032612499999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45991.032612499999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45991.032612499999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45991.032612499999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45991.032612499999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45991.032612499999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45991.032612499999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45991.032612499999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45991.032612499999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45991.032612499999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45991.032612499999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45991.032612499999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45991.032612499999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45991.032612499999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45991.032612499999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45991.032612499999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45991.032612499999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45991.032612499999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45991.032612499999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45991.032612499999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45991.032612499999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45991.032612499999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45991.032612499999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45991.032612499999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45991.032612499999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45991.032612499999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45991.032612499999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45991.032612499999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45991.032612499999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45991.032612499999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45991.032612499999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45991.032612499999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45991.032612499999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45991.032612499999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45991.032612499999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45991.032612499999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45991.032612499999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45991.032612499999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45991.032612499999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45991.032612499999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45991.032612499999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45991.032612499999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45991.032612499999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45991.032612499999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45991.032612499999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45991.032612499999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45991.032612499999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45991.032612499999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45991.032612499999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45991.032612499999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45991.032612499999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45991.032612499999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45991.032612499999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45991.032612499999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45991.032612499999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45991.032612499999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45991.032612499999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45991.032612499999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45991.032612499999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45991.032612499999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45991.032612499999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45991.032612499999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45991.032612499999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45991.032612499999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45991.032612499999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45991.032612499999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45991.032612499999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45991.032612499999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45991.032612499999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45991.032612499999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45991.032612499999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45991.032612499999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45991.032612499999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45991.032612499999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45991.032612499999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45991.032612499999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45991.032612499999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45991.032612499999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45991.032612499999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45991.032612499999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45991.032612499999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45991.032612499999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45991.032612499999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45991.032612499999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45991.032612499999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45991.032612499999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45991.032612499999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45991.032612499999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45991.032612499999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45991.032612499999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45991.032612499999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45991.032612499999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45991.032612499999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45991.032612499999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45991.032612499999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45991.032612499999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45991.032612499999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45991.032612499999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45991.032612499999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45991.032612499999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45991.032612499999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45991.032612499999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45991.032612499999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45991.032612499999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45991.032612499999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45991.032612499999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45991.032612499999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45991.032612499999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45991.032612499999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45991.032612499999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45991.032612499999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45991.032612499999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45991.032612499999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45991.032612499999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45991.032612499999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45991.032612499999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45991.032612499999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45991.032612499999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45991.032612499999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45991.032612499999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45991.032612499999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45991.032612499999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45991.032612499999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45991.032612499999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45991.032612499999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45991.032612499999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45991.032612499999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45991.032612499999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45991.032612499999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45991.032612499999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45991.032612499999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45991.032612499999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45991.032612499999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45991.032612499999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45991.032612499999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45991.032612499999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45991.032612499999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45991.032612499999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45991.032612499999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45991.032612499999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45991.032612499999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45991.032612499999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45991.032612499999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45991.032612499999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45991.032612499999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45991.032612499999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45991.032612499999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45991.032612499999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45991.032612499999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45991.032612499999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45991.032612499999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45991.032612499999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45991.032612499999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45991.032612499999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45991.032612499999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45991.032612499999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45991.032612499999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45991.032612499999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45991.032612499999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45991.032612499999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45991.032612499999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45991.032612499999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45991.032612499999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45991.032612499999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45991.032612499999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45991.032612499999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45991.032612499999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45991.032612499999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45991.032612499999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45991.032612499999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45991.032612499999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45991.032612499999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45991.032612499999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45991.032612499999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45991.032612499999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45991.032612499999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45991.032612499999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45991.032612499999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45991.032612499999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45991.032612499999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45991.032612499999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45991.032612499999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45991.032612499999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45991.032612499999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45991.032612499999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45991.032612499999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45991.032612499999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45991.032612499999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45991.032612499999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45991.032612499999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45991.032612499999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45991.032612499999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45991.032612499999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45991.032612499999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45991.032612499999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45991.032612499999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45991.032612499999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45991.032612499999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45991.032612499999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45991.032612499999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45991.032612499999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45991.032612499999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45991.032612499999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45991.032612499999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45991.032612499999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45991.032612499999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45991.032612499999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45991.032612499999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45991.032612499999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45991.032612499999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45991.032612499999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45991.032612499999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45991.032612499999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45991.032612499999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45991.032612499999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45991.032612499999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45991.032612499999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45991.032612499999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45991.032612499999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45991.032612499999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45991.032612499999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45991.032612499999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45991.032612499999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45991.032612499999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45991.032612499999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45991.032612499999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45991.032612499999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45991.032612499999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45991.032612499999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45991.032612499999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45991.032612499999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45991.032612499999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45991.032612499999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45991.032612499999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45991.032612499999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45991.032612499999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45991.032612499999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45991.032612499999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45991.032612499999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45991.032612499999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45991.032612499999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45991.032612499999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45991.032612499999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45991.032612499999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45991.032612499999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45991.032612499999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45991.032612499999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45991.032612499999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45991.032612499999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45991.032612499999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45991.032612499999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45991.032612499999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45991.032612499999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45991.032612499999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45991.032612499999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45991.032612499999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45991.032612499999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45991.032612499999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45991.032612499999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45991.032612499999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45991.032612499999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45991.032612499999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45991.032612499999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45991.032612499999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45991.032612499999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45991.032612499999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45991.032612499999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45991.032612499999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45991.032612499999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45991.032612499999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45991.032612499999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45991.032612499999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45991.032612499999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45991.032612499999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45991.032612499999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45991.032612499999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45991.032612499999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45991.032612499999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45991.032612499999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45991.032612499999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45991.032612499999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45991.032612499999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45991.032612499999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45991.032612499999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45991.032612499999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45991.032612499999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45991.032612499999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45991.032612499999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45991.032612499999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45991.032612499999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45991.032612499999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45991.032612499999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45991.032612499999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45991.032612499999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45991.032612499999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45991.032612499999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45991.032612499999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45991.032612499999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45991.032612499999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45991.032612499999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45991.032612499999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45991.032612499999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45991.032612499999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45991.032612499999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45991.032612499999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45991.032612499999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45991.032612499999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45991.032612499999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45991.032612499999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45991.032612499999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45991.032612499999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45991.032612499999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45991.032612499999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45991.032612499999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45991.032612499999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45991.032612499999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45991.032612499999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45991.032612499999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45991.032612499999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45991.032612499999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45991.032612499999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45991.032612499999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45991.032612499999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45991.032612499999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45991.032612499999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45991.032612499999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45991.032612499999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45991.032612499999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45991.032612499999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45991.032612499999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45991.032612499999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45991.032612499999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45991.032612499999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45991.032612499999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45991.032612499999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45991.032612499999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45991.032612499999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45991.032612499999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45991.032612499999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45991.032612499999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45991.032612499999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45991.032612499999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45991.032612499999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45991.032612499999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45991.032612499999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45991.032612499999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45991.032612499999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45991.032612499999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45991.032612499999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45991.032612499999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45991.032612499999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45991.032612499999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45991.032612499999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45991.032612499999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45991.032612499999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45991.032612499999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45991.032612499999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45991.032612499999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45991.032612499999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45991.032612499999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45991.032612499999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45991.032612499999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45991.032612499999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45991.032612499999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45991.032612499999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45991.032612499999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45991.032612499999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45991.032612499999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45991.032612499999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45991.032612499999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45991.032612499999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45991.032612499999</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287.55189467592572</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39203</v>
      </c>
      <c r="E3" s="91" t="s">
        <v>39106</v>
      </c>
      <c r="F3" s="92"/>
      <c r="G3" s="93">
        <f t="shared" ref="G3:G42" ca="1" si="0">IFERROR(NOW()-F3,"")</f>
        <v>45991.032612268522</v>
      </c>
      <c r="H3" s="92">
        <v>45990.97011574074</v>
      </c>
      <c r="I3" s="110" t="str">
        <f>IFERROR(VLOOKUP(D3,DB!A:F,6,0),"")</f>
        <v>SCECO</v>
      </c>
      <c r="J3" s="110" t="str">
        <f>IFERROR(VLOOKUP(D3,DB!A:G,7,0),"")</f>
        <v>Dead</v>
      </c>
      <c r="K3" s="94" t="s">
        <v>39204</v>
      </c>
      <c r="L3" s="88" t="str">
        <f>IFERROR(VLOOKUP(D3,DB!A:I,9,0),"")</f>
        <v>Latis</v>
      </c>
    </row>
    <row r="4" spans="1:16" ht="15" customHeight="1">
      <c r="A4" s="110"/>
      <c r="B4" s="110" t="str">
        <f>IFERROR(VLOOKUP(D4,DB!A:K,11,0),"")</f>
        <v/>
      </c>
      <c r="C4" s="90"/>
      <c r="D4" s="88"/>
      <c r="E4" s="91"/>
      <c r="F4" s="92"/>
      <c r="G4" s="93">
        <f t="shared" ca="1" si="0"/>
        <v>45991.032612268522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45991.032612268522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45991.032612268522</v>
      </c>
      <c r="H6" s="92"/>
      <c r="I6" s="110" t="str">
        <f>IFERROR(VLOOKUP(D6,DB!A:F,6,0),"")</f>
        <v/>
      </c>
      <c r="J6" s="110" t="str">
        <f>IFERROR(VLOOKUP(D6,DB!A:G,7,0),"")</f>
        <v/>
      </c>
      <c r="K6" s="94"/>
      <c r="L6" s="88" t="str">
        <f>IFERROR(VLOOKUP(D6,DB!A:I,9,0),"")</f>
        <v/>
      </c>
    </row>
    <row r="7" spans="1:16" ht="15" customHeight="1">
      <c r="A7" s="110"/>
      <c r="B7" s="110" t="str">
        <f>IFERROR(VLOOKUP(D7,DB!A:K,11,0),"")</f>
        <v/>
      </c>
      <c r="C7" s="90"/>
      <c r="D7" s="153"/>
      <c r="E7" s="91"/>
      <c r="F7" s="92"/>
      <c r="G7" s="93">
        <f t="shared" ca="1" si="0"/>
        <v>45991.032612268522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45991.032612268522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45991.032612268522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45991.032612268522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45991.032612268522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45991.032612268522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45991.032612268522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45991.032612268522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45991.032612268522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45991.032612268522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45991.032612268522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45991.032612268522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45991.032612268522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45991.032612268522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45991.032612268522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45991.032612268522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45991.032612268522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45991.032612268522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45991.032612268522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45991.032612268522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45991.032612268522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45991.032612268522</v>
      </c>
      <c r="H28" s="92"/>
      <c r="I28" s="110" t="str">
        <f>IFERROR(VLOOKUP(D28,DB!A:F,6,0),"")</f>
        <v/>
      </c>
      <c r="J28" s="110" t="str">
        <f>IFERROR(VLOOKUP(D28,DB!A:G,7,0),"")</f>
        <v/>
      </c>
      <c r="K28" s="94"/>
      <c r="L28" s="88" t="str">
        <f>IFERROR(VLOOKUP(D28,DB!A:I,9,0),"")</f>
        <v/>
      </c>
    </row>
    <row r="29" spans="1:12" ht="15" customHeight="1">
      <c r="A29" s="110"/>
      <c r="B29" s="110" t="str">
        <f>IFERROR(VLOOKUP(D30,DB!A:K,11,0),"")</f>
        <v/>
      </c>
      <c r="C29" s="90"/>
      <c r="D29" s="154"/>
      <c r="E29" s="91"/>
      <c r="F29" s="92"/>
      <c r="G29" s="93">
        <f t="shared" ca="1" si="0"/>
        <v>45991.032612268522</v>
      </c>
      <c r="H29" s="92"/>
      <c r="I29" s="110" t="str">
        <f>IFERROR(VLOOKUP(D30,DB!A:F,6,0),"")</f>
        <v/>
      </c>
      <c r="J29" s="110" t="str">
        <f>IFERROR(VLOOKUP(D30,DB!A:G,7,0),"")</f>
        <v/>
      </c>
      <c r="K29" s="94"/>
      <c r="L29" s="88" t="str">
        <f>IFERROR(VLOOKUP(D30,DB!A:I,9,0),"")</f>
        <v/>
      </c>
    </row>
    <row r="30" spans="1:12" ht="15" customHeight="1">
      <c r="A30" s="110"/>
      <c r="B30" s="110" t="str">
        <f>IFERROR(VLOOKUP(#REF!,DB!A:K,11,0),"")</f>
        <v/>
      </c>
      <c r="C30" s="90"/>
      <c r="D30" s="88"/>
      <c r="E30" s="91"/>
      <c r="F30" s="92"/>
      <c r="G30" s="93">
        <f t="shared" ca="1" si="0"/>
        <v>45991.032612268522</v>
      </c>
      <c r="H30" s="92"/>
      <c r="I30" s="110" t="str">
        <f>IFERROR(VLOOKUP(#REF!,DB!A:F,6,0),"")</f>
        <v/>
      </c>
      <c r="J30" s="110" t="str">
        <f>IFERROR(VLOOKUP(#REF!,DB!A:G,7,0),"")</f>
        <v/>
      </c>
      <c r="K30" s="94"/>
      <c r="L30" s="88" t="str">
        <f>IFERROR(VLOOKUP(#REF!,DB!A:I,9,0),"")</f>
        <v/>
      </c>
    </row>
    <row r="31" spans="1:12" ht="15" customHeight="1">
      <c r="A31" s="110"/>
      <c r="B31" s="110" t="str">
        <f>IFERROR(VLOOKUP(D31,DB!A:K,11,0),"")</f>
        <v/>
      </c>
      <c r="C31" s="90"/>
      <c r="D31" s="88"/>
      <c r="E31" s="91"/>
      <c r="F31" s="92"/>
      <c r="G31" s="93">
        <f t="shared" ca="1" si="0"/>
        <v>45991.032612268522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45991.032612268522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45991.032612268522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45991.032612268522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45991.032612268522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45991.032612268522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45991.032612268522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45991.032612268522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45991.032612268522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45991.032612268522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45991.032612268522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45991.032612268522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ref="G43:G106" ca="1" si="1">IFERROR(NOW()-F43,"")</f>
        <v>45991.032612268522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45991.032612268522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45991.032612268522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45991.032612268522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45991.032612268522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45991.032612268522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45991.032612268522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45991.032612268522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45991.032612268522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45991.032612268522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45991.032612268522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45991.032612268522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45991.032612268522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45991.032612268522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45991.032612268522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45991.032612268522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45991.032612268522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45991.032612268522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45991.032612268522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45991.032612268522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45991.032612268522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45991.032612268522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45991.032612268522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45991.032612268522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45991.032612268522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45991.032612268522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45991.032612268522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45991.032612268522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45991.032612268522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45991.032612268522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45991.032612268522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45991.032612268522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45991.032612268522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45991.032612268522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45991.032612268522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45991.032612268522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45991.032612268522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45991.032612268522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45991.032612268522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45991.032612268522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45991.032612268522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45991.032612268522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45991.032612268522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45991.032612268522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45991.032612268522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45991.032612268522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45991.032612268522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45991.032612268522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45991.032612268522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45991.032612268522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45991.032612268522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45991.032612268522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45991.032612268522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45991.032612268522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45991.032612268522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45991.032612268522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45991.032612268522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45991.032612268522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45991.032612268522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45991.032612268522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45991.032612268522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45991.032612268522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45991.032612268522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45991.032612268522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ref="G107:G170" ca="1" si="2">IFERROR(NOW()-F107,"")</f>
        <v>45991.032612268522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45991.032612268522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45991.032612268522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45991.032612268522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45991.032612268522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45991.032612268522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45991.032612268522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45991.032612268522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45991.032612268522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45991.032612268522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45991.032612268522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45991.032612268522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45991.032612268522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45991.032612268522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45991.032612268522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45991.032612268522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45991.032612268522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45991.032612268522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45991.032612268522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45991.032612268522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45991.032612268522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45991.032612268522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45991.032612268522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45991.032612268522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45991.032612268522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45991.032612268522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45991.032612268522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45991.032612268522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45991.032612268522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45991.032612268522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45991.032612268522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45991.032612268522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45991.032612268522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45991.032612268522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45991.032612268522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45991.032612268522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45991.032612268522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45991.032612268522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45991.032612268522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45991.032612268522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45991.032612268522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45991.032612268522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45991.032612268522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45991.032612268522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45991.032612268522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45991.032612268522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45991.032612268522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45991.032612268522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45991.032612268522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45991.032612268522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45991.032612268522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45991.032612268522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45991.032612268522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45991.032612268522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45991.032612268522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45991.032612268522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45991.032612268522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45991.032612268522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45991.032612268522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45991.032612268522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45991.032612268522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45991.032612268522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45991.032612268522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45991.032612268522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ref="G171:G234" ca="1" si="3">IFERROR(NOW()-F171,"")</f>
        <v>45991.032612268522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45991.032612268522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45991.032612268522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45991.032612268522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45991.032612268522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45991.032612268522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45991.032612268522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45991.032612268522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45991.032612268522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45991.032612268522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45991.032612268522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45991.032612268522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45991.032612268522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45991.032612268522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45991.032612268522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45991.032612268522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45991.032612268522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45991.032612268522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45991.032612268522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45991.032612268522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45991.032612268522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45991.032612268522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45991.032612268522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45991.032612268522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45991.032612268522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45991.032612268522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45991.032612268522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45991.032612268522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45991.032612268522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45991.032612268522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45991.032612268522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45991.032612268522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45991.032612268522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45991.032612268522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45991.032612268522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45991.032612268522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45991.032612268522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45991.032612268522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45991.032612268522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45991.032612268522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45991.032612268522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45991.032612268522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45991.032612268522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45991.032612268522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45991.032612268522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45991.032612268522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45991.032612268522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45991.032612268522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45991.032612268522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45991.032612268522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45991.032612268522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45991.032612268522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45991.032612268522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45991.032612268522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45991.032612268522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45991.032612268522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45991.032612268522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45991.032612268522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45991.032612268522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45991.032612268522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45991.032612268522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45991.032612268522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45991.032612268522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45991.032612268522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ref="G235:G280" ca="1" si="4">IFERROR(NOW()-F235,"")</f>
        <v>45991.032612268522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45991.032612268522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45991.032612268522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45991.032612268522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45991.032612268522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45991.032612268522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45991.032612268522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45991.032612268522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45991.032612268522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45991.032612268522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45991.032612268522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45991.032612268522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45991.032612268522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45991.032612268522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45991.032612268522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45991.032612268522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45991.032612268522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45991.032612268522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45991.032612268522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45991.032612268522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45991.032612268522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45991.032612268522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45991.032612268522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45991.032612268522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45991.032612268522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45991.032612268522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45991.032612268522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45991.032612268522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45991.032612268522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45991.032612268522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45991.032612268522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45991.032612268522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45991.032612268522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45991.032612268522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45991.032612268522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45991.032612268522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45991.032612268522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45991.032612268522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45991.032612268522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45991.032612268522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45991.032612268522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45991.032612268522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45991.032612268522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45991.032612268522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45991.032612268522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45991.032612268522</v>
      </c>
      <c r="H280" s="92"/>
      <c r="I280" s="110" t="str">
        <f>IFERROR(VLOOKUP(D280,DB!A:F,6,0),"")</f>
        <v/>
      </c>
      <c r="J280" s="110" t="str">
        <f>IFERROR(VLOOKUP(D280,DB!A:G,7,0),"")</f>
        <v/>
      </c>
      <c r="K280" s="94"/>
      <c r="L280" s="88" t="str">
        <f>IFERROR(VLOOKUP(D280,DB!A:I,9,0),"")</f>
        <v/>
      </c>
    </row>
  </sheetData>
  <dataValidations count="2">
    <dataValidation allowBlank="1" showInputMessage="1" showErrorMessage="1" sqref="E1" xr:uid="{A4F81451-56CC-4543-9497-104C4E44EE4B}"/>
    <dataValidation type="list" allowBlank="1" showInputMessage="1" showErrorMessage="1" sqref="E2:E2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39205</v>
      </c>
      <c r="B2" s="37" t="str">
        <f>IFERROR(VLOOKUP(D2,DB!A:K,11,0),"")</f>
        <v>R5</v>
      </c>
      <c r="C2" s="37">
        <v>3</v>
      </c>
      <c r="D2" s="103" t="s">
        <v>36085</v>
      </c>
      <c r="E2" s="37" t="s">
        <v>39106</v>
      </c>
      <c r="F2" s="38">
        <v>45891.832060185188</v>
      </c>
      <c r="G2" s="105">
        <f ca="1">IFERROR(NOW()-F2,"")</f>
        <v>99.200552314810921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39189</v>
      </c>
      <c r="F3" s="38">
        <v>45926.188877314817</v>
      </c>
      <c r="G3" s="105">
        <f t="shared" ref="G3" ca="1" si="0">IFERROR(NOW()-F3,"")</f>
        <v>64.843735185182595</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39189</v>
      </c>
      <c r="F4" s="107">
        <v>45948.661111111112</v>
      </c>
      <c r="G4" s="108">
        <f t="shared" ref="G4" ca="1" si="1">IFERROR(NOW()-F4,"")</f>
        <v>42.371501388886827</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9.6593136574083474</v>
      </c>
      <c r="H5" s="139">
        <v>45981.360798611109</v>
      </c>
      <c r="I5" s="106" t="str">
        <f>IFERROR(VLOOKUP(D5,DB!A:F,6,0),"")</f>
        <v>SCECO</v>
      </c>
      <c r="J5" s="106" t="str">
        <f>IFERROR(VLOOKUP(D5,DB!A:G,7,0),"")</f>
        <v>Dead</v>
      </c>
      <c r="K5" s="106" t="s">
        <v>39212</v>
      </c>
      <c r="L5" s="106" t="str">
        <f>IFERROR(VLOOKUP(D5,DB!A:I,9,0),"")</f>
        <v>Latis</v>
      </c>
    </row>
    <row r="6" spans="1:13" ht="30.75">
      <c r="A6" s="37" t="s">
        <v>39213</v>
      </c>
      <c r="B6" s="37" t="str">
        <f>IFERROR(VLOOKUP(D6,DB!A:K,11,0),"")</f>
        <v>R5</v>
      </c>
      <c r="C6" s="37">
        <v>1</v>
      </c>
      <c r="D6" s="106" t="s">
        <v>32138</v>
      </c>
      <c r="E6" s="37" t="s">
        <v>39106</v>
      </c>
      <c r="F6" s="38">
        <v>45990.979907407411</v>
      </c>
      <c r="G6" s="138">
        <f ca="1">IFERROR(NOW()-F6,"")</f>
        <v>5.2704861111124046E-2</v>
      </c>
      <c r="H6" s="38">
        <v>45990.988067129627</v>
      </c>
      <c r="I6" s="37" t="str">
        <f>IFERROR(VLOOKUP(D6,DB!A:F,6,0),"")</f>
        <v>SCECO</v>
      </c>
      <c r="J6" s="37" t="str">
        <f>IFERROR(VLOOKUP(D6,DB!A:G,7,0),"")</f>
        <v>Dead</v>
      </c>
      <c r="K6" s="37" t="s">
        <v>39214</v>
      </c>
      <c r="L6" s="37" t="str">
        <f>IFERROR(VLOOKUP(D6,DB!A:I,9,0),"")</f>
        <v>Latis</v>
      </c>
    </row>
    <row r="7" spans="1:13">
      <c r="A7" s="37" t="s">
        <v>39215</v>
      </c>
      <c r="B7" s="37" t="str">
        <f>IFERROR(VLOOKUP(D7,DB!A:K,11,0),"")</f>
        <v>R5</v>
      </c>
      <c r="C7" s="37">
        <v>1</v>
      </c>
      <c r="D7" s="106" t="s">
        <v>32416</v>
      </c>
      <c r="E7" s="37" t="s">
        <v>39106</v>
      </c>
      <c r="F7" s="38">
        <v>45991.008321759262</v>
      </c>
      <c r="G7" s="138">
        <f ca="1">IFERROR(NOW()-F7,"")</f>
        <v>2.4290509260026738E-2</v>
      </c>
      <c r="H7" s="38">
        <v>45990.995462962965</v>
      </c>
      <c r="I7" s="37" t="str">
        <f>IFERROR(VLOOKUP(D7,DB!A:F,6,0),"")</f>
        <v>Generator-SG</v>
      </c>
      <c r="J7" s="37" t="str">
        <f>IFERROR(VLOOKUP(D7,DB!A:G,7,0),"")</f>
        <v>Dead</v>
      </c>
      <c r="K7" s="37" t="s">
        <v>39216</v>
      </c>
      <c r="L7" s="37" t="str">
        <f>IFERROR(VLOOKUP(D7,DB!A:I,9,0),"")</f>
        <v>Latis</v>
      </c>
    </row>
    <row r="8" spans="1:13">
      <c r="A8" s="37"/>
      <c r="B8" s="37" t="str">
        <f>IFERROR(VLOOKUP(D8,DB!A:K,11,0),"")</f>
        <v/>
      </c>
      <c r="C8" s="37"/>
      <c r="D8" s="106"/>
      <c r="E8" s="37"/>
      <c r="F8" s="38"/>
      <c r="G8" s="138">
        <f ca="1">IFERROR(NOW()-F8,"")</f>
        <v>45991.032612268522</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45991.032612268522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45991.032612268522</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45991.032612268522</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45991.032612268522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45991.032612268522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45991.032612268522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45991.032612268522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45991.032612268522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45991.032612268522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45991.032612268522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45991.032612268522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45991.032612268522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45991.032612268522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45991.032612268522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45991.032612268522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45991.032612268522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45991.032612268522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45991.032612268522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45991.032612268522</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45991.032612268522</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45991.032612268522</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45991.032612268522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45991.032612268522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45991.032612268522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45991.032612268522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45991.032612268522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45991.032612268522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45991.032612268522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45991.032612268522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45991.032612268522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45991.032612268522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45991.032612268522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45991.032612268522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45991.032612268522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45991.032612268522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45991.032612268522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45991.032612268522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45991.032612268522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45991.032612268522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45991.032612268522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45991.032612268522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45991.032612268522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45991.032612268522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45991.032612268522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45991.032612268522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45991.032612268522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45991.032612268522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45991.032612268522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45991.032612268522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45991.032612268522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45991.032612268522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45991.032612268522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45991.032612268522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45991.032612268522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45991.032612268522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45991.032612268522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45991.032612268522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45991.032612268522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45991.032612268522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45991.032612268522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45991.032612268522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45991.032612268522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45991.032612268522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45991.032612268522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45991.032612268522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45991.032612268522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45991.032612268522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45991.032612268522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45991.032612268522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45991.032612268522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45991.032612268522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45991.032612268522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45991.032612268522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45991.032612268522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45991.032612268522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45991.032612268522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45991.032612268522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45991.032612268522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45991.032612268522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45991.032612268522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45991.032612268522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45991.032612268522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45991.032612268522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45991.032612268522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45991.032612268522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45991.032612268522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45991.032612268522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45991.032612268522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45991.032612268522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45991.032612268522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45991.032612268522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45991.032612268522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45991.032612268522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45991.032612268522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45991.032612268522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45991.032612268522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45991.032612268522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45991.032612268522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45991.032612268522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45991.032612268522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45991.032612268522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45991.032612268522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45991.032612268522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45991.032612268522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45991.032612268522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45991.032612268522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45991.032612268522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45991.032612268522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45991.032612268522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45991.032612268522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45991.032612268522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45991.032612268522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45991.032612268522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45991.032612268522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45991.032612268522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45991.032612268522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45991.032612268522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45991.032612268522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45991.032612268522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45991.032612268522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45991.032612268522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45991.032612268522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45991.032612268522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45991.032612268522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45991.032612268522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45991.032612268522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45991.032612268522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45991.032612268522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45991.032612268522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45991.032612268522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45991.032612268522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45991.032612268522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45991.032612268522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45991.032612268522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45991.032612268522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45991.032612268522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45991.032612268522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45991.032612268522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45991.032612268522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45991.032612268522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45991.032612268522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45991.032612268522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45991.032612268522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45991.032612268522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45991.032612268522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45991.032612268522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45991.032612268522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45991.032612268522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45991.032612268522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45991.032612268522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45991.032612268522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45991.032612268522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45991.032612268522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45991.032612268522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45991.032612268522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45991.032612268522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45991.032612268522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45991.032612268522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45991.032612268522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45991.032612268522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45991.032612268522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45991.032612268522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45991.032612268522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45991.032612268522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45991.032612268522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45991.032612268522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45991.032612268522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45991.032612268522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45991.032612268522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45991.032612268522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45991.032612268522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45991.032612268522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45991.032612268522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45991.032612268522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45991.032612268522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45991.032612268522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45991.032612268522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45991.032612268522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45991.032612268522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45991.032612268522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45991.032612268522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45991.032612268522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45991.032612268522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45991.032612268522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45991.032612268522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45991.032612268522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45991.032612268522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45991.032612268522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45991.032612268522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45991.032612268522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45991.032612268522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45991.032612268522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45991.032612268522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45991.032612268522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45991.032612268522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45991.032612268522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45991.032612268522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45991.032612268522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45991.032612268522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45991.032612268522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45991.032612268522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45991.032612268522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45991.032612268522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45991.032612268522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45991.032612268522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45991.032612268522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45991.032612268522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45991.032612268522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45991.032612268522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45991.032612268522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45991.032612268522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45991.032612268522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45991.032612268522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45991.032612268522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45991.032612268522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45991.032612268522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45991.032612268522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45991.032612268522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45991.032612268522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45991.032612268522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45991.032612268522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45991.032612268522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45991.032612268522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45991.032612268522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45991.032612268522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45991.032612268522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45991.032612268522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45991.032612268522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45991.032612268522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45991.032612268522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45991.032612268522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45991.032612268522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45991.032612268522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45991.032612268522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45991.032612268522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45991.032612268522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45991.032612268522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45991.032612268522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45991.032612268522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45991.032612268522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45991.032612268522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45991.032612268522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45991.032612268522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45991.032612268522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45991.032612268522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45991.032612268522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45991.032612268522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45991.032612268522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45991.032612268522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45991.032612268522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45991.032612268522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45991.032612268522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45991.032612268522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45991.032612268522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45991.032612268522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45991.032612268522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45991.032612268522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45991.032612268522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45991.032612268522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45991.032612268522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45991.032612268522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45991.032612268522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45991.032612268522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45991.032612268522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45991.032612268522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45991.032612268522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45991.032612268522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45991.032612268522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45991.032612268522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45991.032612268522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45991.032612268522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45991.032612268522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45991.032612268522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45991.032612268522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45991.032612268522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45991.032612268522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45991.032612268522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45991.032612268522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45991.032612268522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45991.032612268522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45991.032612268522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45991.032612268522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45991.032612268522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45991.032612268522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45991.032612268522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45991.032612268522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45991.032612268522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45991.032612268522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45991.032612268522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45991.032612268522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45991.032612268522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45991.032612268522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45991.032612268522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45991.032612268522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45991.032612268522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45991.032612268522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45991.032612268522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45991.032612268522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45991.032612268522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45991.032612268522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45991.032612268522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45991.032612268522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45991.032612268522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45991.032612268522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45991.032612268522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45991.032612268522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45991.032612268522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45991.032612268522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45991.032612268522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45991.032612268522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45991.032612268522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45991.032612268522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45991.032612268522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45991.032612268522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45991.032612268522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45991.032612268522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45991.032612268522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45991.032612268522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45991.032612268522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45991.032612268522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45991.032612268522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45991.032612268522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45991.032612268522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45991.032612268522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45991.032612268522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45991.032612268522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45991.032612268522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45991.032612268522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45991.032612268522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45991.032612268522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45991.032612268522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45991.032612268522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45991.032612268522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45991.032612268522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45991.032612268522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45991.032612268522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45991.032612268522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45991.032612268522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45991.032612268522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45991.032612268522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45991.032612268522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45991.032612268522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45991.032612268522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45991.032612268522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45991.032612268522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45991.032612268522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45991.032612268522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45991.032612268522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45991.032612268522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45991.032612268522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45991.032612268522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45991.032612268522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45991.032612268522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45991.032612268522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45991.032612268522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45991.032612268522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45991.032612268522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45991.032612268522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45991.032612268522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45991.032612268522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45991.032612268522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45991.032612268522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45991.032612268522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45991.032612268522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45991.032612268522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45991.032612268522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45991.032612268522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45991.032612268522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45991.032612268522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45991.032612268522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45991.032612268522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45991.032612268522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45991.032612268522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45991.032612268522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45991.032612268522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45991.032612268522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45991.032612268522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45991.032612268522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45991.032612268522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45991.032612268522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45991.032612268522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45991.032612268522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45991.032612268522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45991.032612268522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45991.032612268522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45991.032612268522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45991.032612268522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45991.032612268522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45991.032612268522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45991.032612268522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45991.032612268522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45991.032612268522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45991.032612268522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45991.032612268522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45991.032612268522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45991.032612268522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45991.032612268522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45991.032612268522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45991.032612268522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45991.032612268522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45991.032612268522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45991.032612268522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45991.032612268522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45991.032612268522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45991.032612268522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45991.032612268522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45991.032612268522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45991.032612268522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45991.032612268522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45991.032612268522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45991.032612268522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45991.032612268522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45991.032612268522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45991.032612268522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45991.032612268522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45991.032612268522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45991.032612268522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45991.032612268522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45991.032612268522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45991.032612268522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45991.032612268522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45991.032612268522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45991.032612268522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45991.032612268522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45991.032612268522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45991.032612268522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45991.032612268522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45991.032612268522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45991.032612268522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45991.032612268522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45991.032612268522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45991.032612268522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45991.032612268522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45991.032612268522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45991.032612268522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45991.032612268522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45991.032612268522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45991.032612268522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45991.032612268522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45991.032612268522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45991.032612268522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45991.032612268522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45991.032612268522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45991.032612268522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45991.032612268522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45991.032612268522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45991.032612268522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45991.032612268522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45991.032612268522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45991.032612268522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45991.032612268522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45991.032612268522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45991.032612268522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45991.032612268522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45991.032612268522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45991.032612268522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45991.032612268522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45991.032612268522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45991.032612268522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45991.032612268522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45991.032612268522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45991.032612268522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45991.032612268522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45991.032612268522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45991.032612268522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45991.032612268522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45991.032612268522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45991.032612268522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45991.032612268522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45991.032612268522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45991.032612268522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45991.032612268522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45991.032612268522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45991.032612268522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45991.032612268522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45991.032612268522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45991.032612268522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45991.032612268522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45991.032612268522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45991.032612268522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45991.032612268522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45991.032612268522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45991.032612268522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45991.032612268522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45991.032612268522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45991.032612268522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45991.032612268522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45991.032612268522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45991.032612268522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45991.032612268522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45991.032612268522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45991.032612268522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45991.032612268522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45991.032612268522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45991.032612268522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45991.032612268522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45991.032612268522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45991.032612268522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45991.032612268522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45991.032612268522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45991.032612268522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45991.032612268522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45991.032612268522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45991.032612268522</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45991.032612268522</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2025-11-29T21:49:00Z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